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일정목록" sheetId="2" state="visible" r:id="rId2"/>
    <sheet name="간트차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-DD (AAA)"/>
    <numFmt numFmtId="166" formatCode="YYYY-MM-DD"/>
    <numFmt numFmtId="167" formatCode="M/D"/>
    <numFmt numFmtId="168" formatCode="D"/>
    <numFmt numFmtId="169" formatCode="MM-DD"/>
  </numFmts>
  <fonts count="14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808080"/>
      <sz val="9"/>
    </font>
    <font>
      <name val="맑은 고딕"/>
      <b val="1"/>
      <sz val="12"/>
    </font>
    <font>
      <name val="맑은 고딕"/>
      <b val="1"/>
      <sz val="11"/>
    </font>
    <font>
      <name val="맑은 고딕"/>
      <sz val="10"/>
    </font>
    <font>
      <name val="맑은 고딕"/>
      <sz val="9"/>
    </font>
    <font>
      <name val="맑은 고딕"/>
      <b val="1"/>
      <sz val="14"/>
    </font>
    <font>
      <name val="맑은 고딕"/>
      <color rgb="000000FF"/>
      <sz val="9"/>
    </font>
    <font>
      <name val="맑은 고딕"/>
      <color rgb="000000FF"/>
      <sz val="11"/>
    </font>
    <font>
      <name val="맑은 고딕"/>
      <color rgb="00808080"/>
      <sz val="8"/>
    </font>
    <font>
      <name val="맑은 고딕"/>
      <b val="1"/>
      <sz val="8"/>
    </font>
    <font>
      <name val="맑은 고딕"/>
      <b val="1"/>
      <sz val="7"/>
    </font>
    <font>
      <name val="맑은 고딕"/>
      <color theme="1"/>
      <sz val="11"/>
    </font>
  </fonts>
  <fills count="13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D9E2F3"/>
      </patternFill>
    </fill>
    <fill>
      <patternFill patternType="solid">
        <fgColor rgb="00C3D9FB"/>
        <bgColor rgb="00C3D9FB"/>
      </patternFill>
    </fill>
    <fill>
      <patternFill patternType="solid">
        <fgColor rgb="002563EB"/>
        <bgColor rgb="002563EB"/>
      </patternFill>
    </fill>
    <fill>
      <patternFill patternType="solid">
        <fgColor rgb="00C9E7CD"/>
        <bgColor rgb="00C9E7CD"/>
      </patternFill>
    </fill>
    <fill>
      <patternFill patternType="solid">
        <fgColor rgb="0016A34A"/>
        <bgColor rgb="0016A34A"/>
      </patternFill>
    </fill>
    <fill>
      <patternFill patternType="solid">
        <fgColor rgb="0094A3B8"/>
        <bgColor rgb="0094A3B8"/>
      </patternFill>
    </fill>
    <fill>
      <patternFill patternType="solid">
        <fgColor rgb="00FBD9A0"/>
        <bgColor rgb="00FBD9A0"/>
      </patternFill>
    </fill>
    <fill>
      <patternFill patternType="solid">
        <fgColor rgb="00F97316"/>
        <bgColor rgb="00F97316"/>
      </patternFill>
    </fill>
    <fill>
      <patternFill patternType="solid">
        <fgColor rgb="00F6C3CA"/>
        <bgColor rgb="00F6C3CA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hair">
        <color rgb="00DDDDDD"/>
      </left>
      <right style="hair">
        <color rgb="00DDDDDD"/>
      </right>
      <top style="hair">
        <color rgb="00DDDDDD"/>
      </top>
      <bottom style="hair">
        <color rgb="00DDDDDD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13" fillId="6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6" fillId="7" borderId="1" applyAlignment="1" pivotButton="0" quotePrefix="0" xfId="0">
      <alignment horizontal="center" vertical="center"/>
    </xf>
    <xf numFmtId="0" fontId="13" fillId="8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center" vertical="center"/>
    </xf>
    <xf numFmtId="0" fontId="13" fillId="11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/>
    </xf>
    <xf numFmtId="0" fontId="9" fillId="2" borderId="1" applyAlignment="1" pivotButton="0" quotePrefix="0" xfId="0">
      <alignment vertical="center" wrapText="1"/>
    </xf>
    <xf numFmtId="0" fontId="9" fillId="2" borderId="1" pivotButton="0" quotePrefix="0" xfId="0"/>
    <xf numFmtId="165" fontId="9" fillId="2" borderId="1" pivotButton="0" quotePrefix="0" xfId="0"/>
    <xf numFmtId="0" fontId="2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vertical="center" wrapText="1"/>
    </xf>
    <xf numFmtId="0" fontId="0" fillId="2" borderId="1" pivotButton="0" quotePrefix="0" xfId="0"/>
    <xf numFmtId="165" fontId="0" fillId="2" borderId="1" pivotButton="0" quotePrefix="0" xfId="0"/>
    <xf numFmtId="166" fontId="9" fillId="2" borderId="1" applyAlignment="1" pivotButton="0" quotePrefix="0" xfId="0">
      <alignment horizontal="center" vertical="center"/>
    </xf>
    <xf numFmtId="167" fontId="12" fillId="4" borderId="5" applyAlignment="1" pivotButton="0" quotePrefix="0" xfId="0">
      <alignment horizontal="center" vertical="center"/>
    </xf>
    <xf numFmtId="168" fontId="12" fillId="4" borderId="5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6" fillId="0" borderId="1" pivotButton="0" quotePrefix="0" xfId="0"/>
    <xf numFmtId="169" fontId="2" fillId="0" borderId="1" pivotButton="0" quotePrefix="0" xfId="0"/>
    <xf numFmtId="0" fontId="0" fillId="0" borderId="5" pivotButton="0" quotePrefix="0" xfId="0"/>
  </cellXfs>
  <cellStyles count="1">
    <cellStyle name="Normal" xfId="0" builtinId="0" hidden="0"/>
  </cellStyles>
  <dxfs count="11">
    <dxf>
      <fill>
        <patternFill patternType="solid">
          <fgColor rgb="00C9E7CD"/>
          <bgColor rgb="00C9E7CD"/>
        </patternFill>
      </fill>
    </dxf>
    <dxf>
      <fill>
        <patternFill patternType="solid">
          <fgColor rgb="00F6C3CA"/>
          <bgColor rgb="00F6C3CA"/>
        </patternFill>
      </fill>
    </dxf>
    <dxf>
      <fill>
        <patternFill patternType="solid">
          <fgColor rgb="00FBD9A0"/>
          <bgColor rgb="00FBD9A0"/>
        </patternFill>
      </fill>
    </dxf>
    <dxf>
      <fill>
        <patternFill patternType="solid">
          <fgColor rgb="00C3D9FB"/>
          <bgColor rgb="00C3D9FB"/>
        </patternFill>
      </fill>
    </dxf>
    <dxf>
      <font>
        <name val="맑은 고딕"/>
        <b val="1"/>
        <color rgb="00C00000"/>
      </font>
    </dxf>
    <dxf>
      <fill>
        <patternFill patternType="solid">
          <fgColor rgb="0016A34A"/>
          <bgColor rgb="0016A34A"/>
        </patternFill>
      </fill>
    </dxf>
    <dxf>
      <fill>
        <patternFill patternType="solid">
          <fgColor rgb="00F97316"/>
          <bgColor rgb="00F97316"/>
        </patternFill>
      </fill>
    </dxf>
    <dxf>
      <fill>
        <patternFill patternType="solid">
          <fgColor rgb="002563EB"/>
          <bgColor rgb="002563EB"/>
        </patternFill>
      </fill>
    </dxf>
    <dxf>
      <fill>
        <patternFill patternType="solid">
          <fgColor rgb="0094A3B8"/>
          <bgColor rgb="0094A3B8"/>
        </patternFill>
      </fill>
    </dxf>
    <dxf>
      <fill>
        <patternFill patternType="solid">
          <fgColor rgb="00FBCBD5"/>
          <bgColor rgb="00FBCBD5"/>
        </patternFill>
      </fill>
    </dxf>
    <dxf>
      <fill>
        <patternFill patternType="solid">
          <fgColor rgb="00E5E7EB"/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64" customWidth="1" min="4" max="4"/>
  </cols>
  <sheetData>
    <row r="1">
      <c r="A1" s="1" t="inlineStr">
        <is>
          <t>업무 일정관리 양식 — 사용 안내</t>
        </is>
      </c>
    </row>
    <row r="2">
      <c r="A2" s="2" t="inlineStr">
        <is>
          <t>일정을 적고 상태만 바꾸면 색이 자동으로 바뀌고, 간트차트가 저절로 그려집니다. 매크로 없는 순수 서식·수식입니다.</t>
        </is>
      </c>
    </row>
    <row r="3"/>
    <row r="4">
      <c r="A4" s="3" t="inlineStr">
        <is>
          <t>■ 작업 순서도</t>
        </is>
      </c>
    </row>
    <row r="5" ht="26" customHeight="1">
      <c r="B5" s="4" t="inlineStr">
        <is>
          <t>① 일정목록</t>
        </is>
      </c>
      <c r="C5" s="5" t="inlineStr">
        <is>
          <t>업무명·담당·시작일·마감일 입력, 상태·우선순위는 드롭다운 선택</t>
        </is>
      </c>
    </row>
    <row r="6">
      <c r="B6" s="6" t="inlineStr">
        <is>
          <t>▼</t>
        </is>
      </c>
    </row>
    <row r="7" ht="26" customHeight="1">
      <c r="B7" s="4" t="inlineStr">
        <is>
          <t>② 상태 관리</t>
        </is>
      </c>
      <c r="C7" s="5" t="inlineStr">
        <is>
          <t>일하면서 상태만 바꾸면 행 색·D-Day·지연 표시가 자동으로 따라옴</t>
        </is>
      </c>
    </row>
    <row r="8">
      <c r="B8" s="6" t="inlineStr">
        <is>
          <t>▼</t>
        </is>
      </c>
    </row>
    <row r="9" ht="26" customHeight="1">
      <c r="B9" s="7" t="inlineStr">
        <is>
          <t>③ 간트차트</t>
        </is>
      </c>
      <c r="C9" s="5" t="inlineStr">
        <is>
          <t>(자동) 일정목록을 그대로 읽어 상태별 색 막대로 8주 일정을 그림</t>
        </is>
      </c>
    </row>
    <row r="10"/>
    <row r="11">
      <c r="A11" s="3" t="inlineStr">
        <is>
          <t>■ 상태별 자동 색 (일정목록 행 / 간트 막대)</t>
        </is>
      </c>
    </row>
    <row r="12">
      <c r="A12" s="8" t="inlineStr">
        <is>
          <t>상태</t>
        </is>
      </c>
      <c r="B12" s="8" t="inlineStr">
        <is>
          <t>목록 행 색</t>
        </is>
      </c>
      <c r="C12" s="8" t="inlineStr">
        <is>
          <t>간트 막대</t>
        </is>
      </c>
      <c r="D12" s="8" t="inlineStr">
        <is>
          <t>설명</t>
        </is>
      </c>
    </row>
    <row r="13">
      <c r="A13" s="9" t="inlineStr">
        <is>
          <t>진행중</t>
        </is>
      </c>
      <c r="B13" s="10" t="inlineStr">
        <is>
          <t>예시</t>
        </is>
      </c>
      <c r="C13" s="11" t="inlineStr">
        <is>
          <t>■</t>
        </is>
      </c>
      <c r="D13" s="12" t="inlineStr">
        <is>
          <t>행이 파랑, 간트 막대는 진한 파랑 — 간트 맨 위</t>
        </is>
      </c>
    </row>
    <row r="14">
      <c r="A14" s="9" t="inlineStr">
        <is>
          <t>완료</t>
        </is>
      </c>
      <c r="B14" s="13" t="inlineStr">
        <is>
          <t>예시</t>
        </is>
      </c>
      <c r="C14" s="14" t="inlineStr">
        <is>
          <t>■</t>
        </is>
      </c>
      <c r="D14" s="12" t="inlineStr">
        <is>
          <t>행·막대가 초록 — D-Day 자리에 ✔ 완료</t>
        </is>
      </c>
    </row>
    <row r="15">
      <c r="A15" s="9" t="inlineStr">
        <is>
          <t>예정</t>
        </is>
      </c>
      <c r="B15" s="15" t="inlineStr">
        <is>
          <t>예시</t>
        </is>
      </c>
      <c r="C15" s="16" t="inlineStr">
        <is>
          <t>■</t>
        </is>
      </c>
      <c r="D15" s="12" t="inlineStr">
        <is>
          <t>기본 — 간트에 회청색 막대</t>
        </is>
      </c>
    </row>
    <row r="16">
      <c r="A16" s="9" t="inlineStr">
        <is>
          <t>보류</t>
        </is>
      </c>
      <c r="B16" s="17" t="inlineStr">
        <is>
          <t>예시</t>
        </is>
      </c>
      <c r="C16" s="18" t="inlineStr">
        <is>
          <t>■</t>
        </is>
      </c>
      <c r="D16" s="12" t="inlineStr">
        <is>
          <t>행·막대가 주황 — 간트 맨 아래</t>
        </is>
      </c>
    </row>
    <row r="17">
      <c r="A17" s="9" t="inlineStr">
        <is>
          <t>지연</t>
        </is>
      </c>
      <c r="B17" s="19" t="inlineStr">
        <is>
          <t>예시</t>
        </is>
      </c>
      <c r="C17" s="20" t="inlineStr"/>
      <c r="D17" s="12" t="inlineStr">
        <is>
          <t>마감일이 지났는데 완료가 아니면 자동으로 행이 빨강 + ⚠ 지연 N일</t>
        </is>
      </c>
    </row>
    <row r="18"/>
    <row r="19">
      <c r="A19" s="3" t="inlineStr">
        <is>
          <t>■ 자주 묻는 것</t>
        </is>
      </c>
    </row>
    <row r="20">
      <c r="A20" s="21" t="inlineStr">
        <is>
          <t>· 상태는 어떻게 바꾸나요? — 상태 칸을 클릭하면 나오는 드롭다운(예정/진행중/완료/보류)에서 고르면 끝. 색은 저절로 바뀝니다.</t>
        </is>
      </c>
    </row>
    <row r="21">
      <c r="A21" s="21" t="inlineStr">
        <is>
          <t>· '지연'은 왜 따로 없나요? — 고를 필요가 없습니다. 마감일이 지났는데 완료가 아니면 자동으로 빨간 지연 표시가 붙습니다.</t>
        </is>
      </c>
    </row>
    <row r="22">
      <c r="A22" s="21" t="inlineStr">
        <is>
          <t>· 간트차트 기간을 바꾸려면? — [간트차트] 위쪽 노란 칸의 표시 시작일만 바꾸면 그날부터 8주가 다시 그려집니다 (월요일 권장).</t>
        </is>
      </c>
    </row>
    <row r="23">
      <c r="A23" s="21" t="inlineStr">
        <is>
          <t>· 간트차트는 진행중 → 완료 → 예정 → 보류 순으로 자동 정렬됩니다 (같은 상태끼리는 시작일 빠른 순). 일정목록의 줄 순서는 그대로 둬도 됩니다.</t>
        </is>
      </c>
    </row>
    <row r="24">
      <c r="A24" s="21" t="inlineStr">
        <is>
          <t>· 간트차트에서 회색 세로줄은 주말, 분홍 세로줄은 오늘입니다.</t>
        </is>
      </c>
    </row>
    <row r="25">
      <c r="A25" s="21" t="inlineStr">
        <is>
          <t>· 우선순위를 '높음'으로 고르면 빨간 글씨로 강조됩니다.</t>
        </is>
      </c>
    </row>
    <row r="26">
      <c r="A26" s="21" t="inlineStr">
        <is>
          <t>· 일정은 50건까지 적을 수 있습니다. 더 필요하면 파일을 복사해 월별·프로젝트별로 나눠 쓰는 걸 추천해요.</t>
        </is>
      </c>
    </row>
    <row r="27">
      <c r="A27" s="21" t="inlineStr">
        <is>
          <t>· 예시 일정은 전부 가상입니다 — 지우고 실제 일정을 넣어 쓰세요. 노란 칸 = 입력, 회색 작은 글씨 = 자동 수식(수정 금지).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D966"/>
    <outlinePr summaryBelow="1" summaryRight="1"/>
    <pageSetUpPr/>
  </sheetPr>
  <dimension ref="A1:K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9" customWidth="1" min="3" max="3"/>
    <col width="13" customWidth="1" min="4" max="4"/>
    <col width="13" customWidth="1" min="5" max="5"/>
    <col width="9" customWidth="1" min="6" max="6"/>
    <col width="9" customWidth="1" min="7" max="7"/>
    <col width="34" customWidth="1" min="8" max="8"/>
    <col width="13" customWidth="1" min="9" max="9"/>
    <col hidden="1" width="8" customWidth="1" min="10" max="10"/>
    <col hidden="1" width="8" customWidth="1" min="11" max="11"/>
  </cols>
  <sheetData>
    <row r="1">
      <c r="A1" s="22" t="inlineStr">
        <is>
          <t>① 일정목록 — 일정 입력과 상태 관리</t>
        </is>
      </c>
    </row>
    <row r="2">
      <c r="A2" s="23" t="inlineStr">
        <is>
          <t>✍ 직접 입력: A~H열 — 구분·업무명·담당·시작일·마감일은 직접 쓰고, 상태·우선순위는 드롭다운에서 선택하세요. 상태를 바꾸면 행 색이 자동으로 바뀝니다.</t>
        </is>
      </c>
    </row>
    <row r="3">
      <c r="A3" s="2" t="inlineStr">
        <is>
          <t>⚙ 자동 계산: I열 D-Day는 자동입니다 (정렬용 계산 열은 숨김 처리 — 신경 쓰지 않아도 됩니다). 마감이 지난 미완료 일정은 자동으로 빨간 '⚠ 지연'이 되고, [간트차트]는 진행중→완료→예정→보류 순으로 자동 정렬되어 그려집니다.</t>
        </is>
      </c>
    </row>
    <row r="4">
      <c r="A4" s="8" t="inlineStr">
        <is>
          <t>구분</t>
        </is>
      </c>
      <c r="B4" s="8" t="inlineStr">
        <is>
          <t>업무명</t>
        </is>
      </c>
      <c r="C4" s="8" t="inlineStr">
        <is>
          <t>담당</t>
        </is>
      </c>
      <c r="D4" s="8" t="inlineStr">
        <is>
          <t>시작일</t>
        </is>
      </c>
      <c r="E4" s="8" t="inlineStr">
        <is>
          <t>마감일</t>
        </is>
      </c>
      <c r="F4" s="8" t="inlineStr">
        <is>
          <t>상태</t>
        </is>
      </c>
      <c r="G4" s="8" t="inlineStr">
        <is>
          <t>우선순위</t>
        </is>
      </c>
      <c r="H4" s="8" t="inlineStr">
        <is>
          <t>메모</t>
        </is>
      </c>
      <c r="I4" s="8" t="inlineStr">
        <is>
          <t>D-Day(자동)</t>
        </is>
      </c>
      <c r="J4" s="8" t="inlineStr">
        <is>
          <t>정렬키(자동)</t>
        </is>
      </c>
      <c r="K4" s="8" t="inlineStr">
        <is>
          <t>정렬순위(자동)</t>
        </is>
      </c>
    </row>
    <row r="5">
      <c r="A5" s="24" t="inlineStr">
        <is>
          <t>월말결산</t>
        </is>
      </c>
      <c r="B5" s="25" t="inlineStr">
        <is>
          <t>법인카드 증빙 정리</t>
        </is>
      </c>
      <c r="C5" s="26" t="inlineStr">
        <is>
          <t>김대리</t>
        </is>
      </c>
      <c r="D5" s="27" t="n">
        <v>46281</v>
      </c>
      <c r="E5" s="27" t="n">
        <v>46284</v>
      </c>
      <c r="F5" s="24" t="inlineStr">
        <is>
          <t>진행중</t>
        </is>
      </c>
      <c r="G5" s="24" t="inlineStr">
        <is>
          <t>높음</t>
        </is>
      </c>
      <c r="H5" s="25" t="inlineStr">
        <is>
          <t>지연 표시 예시 — 마감이 지나 자동으로 빨간색</t>
        </is>
      </c>
      <c r="I5" s="28">
        <f>IF($E5="","",IF($F5="완료","✔ 완료",IF($E5&lt;TODAY(),"⚠ 지연 "&amp;(TODAY()-$E5)&amp;"일",IF($E5=TODAY(),"오늘 마감","D-"&amp;($E5-TODAY())))))</f>
        <v/>
      </c>
      <c r="J5" s="29">
        <f>IF($B5="","",IF($F5="진행중",1,IF($F5="완료",2,IF($F5="보류",4,3)))*1000000000+IF($D5="",0,$D5)*10000+ROW())</f>
        <v/>
      </c>
      <c r="K5" s="29">
        <f>IF($J5="","",SUMPRODUCT(($J$5:$J$54&lt;&gt;"")*($J$5:$J$54&lt;$J5))+1)</f>
        <v/>
      </c>
    </row>
    <row r="6">
      <c r="A6" s="24" t="inlineStr">
        <is>
          <t>월말결산</t>
        </is>
      </c>
      <c r="B6" s="25" t="inlineStr">
        <is>
          <t>카드매출 대사</t>
        </is>
      </c>
      <c r="C6" s="26" t="inlineStr">
        <is>
          <t>김대리</t>
        </is>
      </c>
      <c r="D6" s="27" t="n">
        <v>46287</v>
      </c>
      <c r="E6" s="27" t="n">
        <v>46290</v>
      </c>
      <c r="F6" s="24" t="inlineStr">
        <is>
          <t>완료</t>
        </is>
      </c>
      <c r="G6" s="24" t="inlineStr">
        <is>
          <t>보통</t>
        </is>
      </c>
      <c r="H6" s="25" t="inlineStr"/>
      <c r="I6" s="28">
        <f>IF($E6="","",IF($F6="완료","✔ 완료",IF($E6&lt;TODAY(),"⚠ 지연 "&amp;(TODAY()-$E6)&amp;"일",IF($E6=TODAY(),"오늘 마감","D-"&amp;($E6-TODAY())))))</f>
        <v/>
      </c>
      <c r="J6" s="29">
        <f>IF($B6="","",IF($F6="진행중",1,IF($F6="완료",2,IF($F6="보류",4,3)))*1000000000+IF($D6="",0,$D6)*10000+ROW())</f>
        <v/>
      </c>
      <c r="K6" s="29">
        <f>IF($J6="","",SUMPRODUCT(($J$5:$J$54&lt;&gt;"")*($J$5:$J$54&lt;$J6))+1)</f>
        <v/>
      </c>
    </row>
    <row r="7">
      <c r="A7" s="24" t="inlineStr">
        <is>
          <t>일반</t>
        </is>
      </c>
      <c r="B7" s="25" t="inlineStr">
        <is>
          <t>사무용품 발주</t>
        </is>
      </c>
      <c r="C7" s="26" t="inlineStr">
        <is>
          <t>박주임</t>
        </is>
      </c>
      <c r="D7" s="27" t="n">
        <v>46286</v>
      </c>
      <c r="E7" s="27" t="n">
        <v>46287</v>
      </c>
      <c r="F7" s="24" t="inlineStr">
        <is>
          <t>완료</t>
        </is>
      </c>
      <c r="G7" s="24" t="inlineStr">
        <is>
          <t>낮음</t>
        </is>
      </c>
      <c r="H7" s="25" t="inlineStr"/>
      <c r="I7" s="28">
        <f>IF($E7="","",IF($F7="완료","✔ 완료",IF($E7&lt;TODAY(),"⚠ 지연 "&amp;(TODAY()-$E7)&amp;"일",IF($E7=TODAY(),"오늘 마감","D-"&amp;($E7-TODAY())))))</f>
        <v/>
      </c>
      <c r="J7" s="29">
        <f>IF($B7="","",IF($F7="진행중",1,IF($F7="완료",2,IF($F7="보류",4,3)))*1000000000+IF($D7="",0,$D7)*10000+ROW())</f>
        <v/>
      </c>
      <c r="K7" s="29">
        <f>IF($J7="","",SUMPRODUCT(($J$5:$J$54&lt;&gt;"")*($J$5:$J$54&lt;$J7))+1)</f>
        <v/>
      </c>
    </row>
    <row r="8">
      <c r="A8" s="24" t="inlineStr">
        <is>
          <t>일반</t>
        </is>
      </c>
      <c r="B8" s="25" t="inlineStr">
        <is>
          <t>급여 이체 준비</t>
        </is>
      </c>
      <c r="C8" s="26" t="inlineStr">
        <is>
          <t>이과장</t>
        </is>
      </c>
      <c r="D8" s="27" t="n">
        <v>46287</v>
      </c>
      <c r="E8" s="27" t="n">
        <v>46289</v>
      </c>
      <c r="F8" s="24" t="inlineStr">
        <is>
          <t>진행중</t>
        </is>
      </c>
      <c r="G8" s="24" t="inlineStr">
        <is>
          <t>높음</t>
        </is>
      </c>
      <c r="H8" s="25" t="inlineStr">
        <is>
          <t>급여일 25일</t>
        </is>
      </c>
      <c r="I8" s="28">
        <f>IF($E8="","",IF($F8="완료","✔ 완료",IF($E8&lt;TODAY(),"⚠ 지연 "&amp;(TODAY()-$E8)&amp;"일",IF($E8=TODAY(),"오늘 마감","D-"&amp;($E8-TODAY())))))</f>
        <v/>
      </c>
      <c r="J8" s="29">
        <f>IF($B8="","",IF($F8="진행중",1,IF($F8="완료",2,IF($F8="보류",4,3)))*1000000000+IF($D8="",0,$D8)*10000+ROW())</f>
        <v/>
      </c>
      <c r="K8" s="29">
        <f>IF($J8="","",SUMPRODUCT(($J$5:$J$54&lt;&gt;"")*($J$5:$J$54&lt;$J8))+1)</f>
        <v/>
      </c>
    </row>
    <row r="9">
      <c r="A9" s="24" t="inlineStr">
        <is>
          <t>일반</t>
        </is>
      </c>
      <c r="B9" s="25" t="inlineStr">
        <is>
          <t>거래처 세금계산서 발행</t>
        </is>
      </c>
      <c r="C9" s="26" t="inlineStr">
        <is>
          <t>박주임</t>
        </is>
      </c>
      <c r="D9" s="27" t="n">
        <v>46289</v>
      </c>
      <c r="E9" s="27" t="n">
        <v>46291</v>
      </c>
      <c r="F9" s="24" t="inlineStr">
        <is>
          <t>예정</t>
        </is>
      </c>
      <c r="G9" s="24" t="inlineStr">
        <is>
          <t>보통</t>
        </is>
      </c>
      <c r="H9" s="25" t="inlineStr"/>
      <c r="I9" s="28">
        <f>IF($E9="","",IF($F9="완료","✔ 완료",IF($E9&lt;TODAY(),"⚠ 지연 "&amp;(TODAY()-$E9)&amp;"일",IF($E9=TODAY(),"오늘 마감","D-"&amp;($E9-TODAY())))))</f>
        <v/>
      </c>
      <c r="J9" s="29">
        <f>IF($B9="","",IF($F9="진행중",1,IF($F9="완료",2,IF($F9="보류",4,3)))*1000000000+IF($D9="",0,$D9)*10000+ROW())</f>
        <v/>
      </c>
      <c r="K9" s="29">
        <f>IF($J9="","",SUMPRODUCT(($J$5:$J$54&lt;&gt;"")*($J$5:$J$54&lt;$J9))+1)</f>
        <v/>
      </c>
    </row>
    <row r="10">
      <c r="A10" s="24" t="inlineStr">
        <is>
          <t>월말결산</t>
        </is>
      </c>
      <c r="B10" s="25" t="inlineStr">
        <is>
          <t>재고 실사 준비</t>
        </is>
      </c>
      <c r="C10" s="26" t="inlineStr">
        <is>
          <t>김대리</t>
        </is>
      </c>
      <c r="D10" s="27" t="n">
        <v>46290</v>
      </c>
      <c r="E10" s="27" t="n">
        <v>46295</v>
      </c>
      <c r="F10" s="24" t="inlineStr">
        <is>
          <t>진행중</t>
        </is>
      </c>
      <c r="G10" s="24" t="inlineStr">
        <is>
          <t>보통</t>
        </is>
      </c>
      <c r="H10" s="25" t="inlineStr"/>
      <c r="I10" s="28">
        <f>IF($E10="","",IF($F10="완료","✔ 완료",IF($E10&lt;TODAY(),"⚠ 지연 "&amp;(TODAY()-$E10)&amp;"일",IF($E10=TODAY(),"오늘 마감","D-"&amp;($E10-TODAY())))))</f>
        <v/>
      </c>
      <c r="J10" s="29">
        <f>IF($B10="","",IF($F10="진행중",1,IF($F10="완료",2,IF($F10="보류",4,3)))*1000000000+IF($D10="",0,$D10)*10000+ROW())</f>
        <v/>
      </c>
      <c r="K10" s="29">
        <f>IF($J10="","",SUMPRODUCT(($J$5:$J$54&lt;&gt;"")*($J$5:$J$54&lt;$J10))+1)</f>
        <v/>
      </c>
    </row>
    <row r="11">
      <c r="A11" s="24" t="inlineStr">
        <is>
          <t>일반</t>
        </is>
      </c>
      <c r="B11" s="25" t="inlineStr">
        <is>
          <t>보험 갱신 조건 검토</t>
        </is>
      </c>
      <c r="C11" s="26" t="inlineStr">
        <is>
          <t>이과장</t>
        </is>
      </c>
      <c r="D11" s="27" t="n">
        <v>46291</v>
      </c>
      <c r="E11" s="27" t="n">
        <v>46297</v>
      </c>
      <c r="F11" s="24" t="inlineStr">
        <is>
          <t>보류</t>
        </is>
      </c>
      <c r="G11" s="24" t="inlineStr">
        <is>
          <t>낮음</t>
        </is>
      </c>
      <c r="H11" s="25" t="inlineStr">
        <is>
          <t>견적 회신 대기</t>
        </is>
      </c>
      <c r="I11" s="28">
        <f>IF($E11="","",IF($F11="완료","✔ 완료",IF($E11&lt;TODAY(),"⚠ 지연 "&amp;(TODAY()-$E11)&amp;"일",IF($E11=TODAY(),"오늘 마감","D-"&amp;($E11-TODAY())))))</f>
        <v/>
      </c>
      <c r="J11" s="29">
        <f>IF($B11="","",IF($F11="진행중",1,IF($F11="완료",2,IF($F11="보류",4,3)))*1000000000+IF($D11="",0,$D11)*10000+ROW())</f>
        <v/>
      </c>
      <c r="K11" s="29">
        <f>IF($J11="","",SUMPRODUCT(($J$5:$J$54&lt;&gt;"")*($J$5:$J$54&lt;$J11))+1)</f>
        <v/>
      </c>
    </row>
    <row r="12">
      <c r="A12" s="24" t="inlineStr">
        <is>
          <t>월말결산</t>
        </is>
      </c>
      <c r="B12" s="25" t="inlineStr">
        <is>
          <t>월 마감 전표 정리</t>
        </is>
      </c>
      <c r="C12" s="26" t="inlineStr">
        <is>
          <t>김대리</t>
        </is>
      </c>
      <c r="D12" s="27" t="n">
        <v>46294</v>
      </c>
      <c r="E12" s="27" t="n">
        <v>46297</v>
      </c>
      <c r="F12" s="24" t="inlineStr">
        <is>
          <t>예정</t>
        </is>
      </c>
      <c r="G12" s="24" t="inlineStr">
        <is>
          <t>높음</t>
        </is>
      </c>
      <c r="H12" s="25" t="inlineStr"/>
      <c r="I12" s="28">
        <f>IF($E12="","",IF($F12="완료","✔ 완료",IF($E12&lt;TODAY(),"⚠ 지연 "&amp;(TODAY()-$E12)&amp;"일",IF($E12=TODAY(),"오늘 마감","D-"&amp;($E12-TODAY())))))</f>
        <v/>
      </c>
      <c r="J12" s="29">
        <f>IF($B12="","",IF($F12="진행중",1,IF($F12="완료",2,IF($F12="보류",4,3)))*1000000000+IF($D12="",0,$D12)*10000+ROW())</f>
        <v/>
      </c>
      <c r="K12" s="29">
        <f>IF($J12="","",SUMPRODUCT(($J$5:$J$54&lt;&gt;"")*($J$5:$J$54&lt;$J12))+1)</f>
        <v/>
      </c>
    </row>
    <row r="13">
      <c r="A13" s="24" t="inlineStr">
        <is>
          <t>세무</t>
        </is>
      </c>
      <c r="B13" s="25" t="inlineStr">
        <is>
          <t>부가세 예정신고 자료 취합</t>
        </is>
      </c>
      <c r="C13" s="26" t="inlineStr">
        <is>
          <t>이과장</t>
        </is>
      </c>
      <c r="D13" s="27" t="n">
        <v>46300</v>
      </c>
      <c r="E13" s="27" t="n">
        <v>46307</v>
      </c>
      <c r="F13" s="24" t="inlineStr">
        <is>
          <t>예정</t>
        </is>
      </c>
      <c r="G13" s="24" t="inlineStr">
        <is>
          <t>높음</t>
        </is>
      </c>
      <c r="H13" s="25" t="inlineStr"/>
      <c r="I13" s="28">
        <f>IF($E13="","",IF($F13="완료","✔ 완료",IF($E13&lt;TODAY(),"⚠ 지연 "&amp;(TODAY()-$E13)&amp;"일",IF($E13=TODAY(),"오늘 마감","D-"&amp;($E13-TODAY())))))</f>
        <v/>
      </c>
      <c r="J13" s="29">
        <f>IF($B13="","",IF($F13="진행중",1,IF($F13="완료",2,IF($F13="보류",4,3)))*1000000000+IF($D13="",0,$D13)*10000+ROW())</f>
        <v/>
      </c>
      <c r="K13" s="29">
        <f>IF($J13="","",SUMPRODUCT(($J$5:$J$54&lt;&gt;"")*($J$5:$J$54&lt;$J13))+1)</f>
        <v/>
      </c>
    </row>
    <row r="14">
      <c r="A14" s="24" t="inlineStr">
        <is>
          <t>일반</t>
        </is>
      </c>
      <c r="B14" s="25" t="inlineStr">
        <is>
          <t>4대보험 취득·상실 신고</t>
        </is>
      </c>
      <c r="C14" s="26" t="inlineStr">
        <is>
          <t>박주임</t>
        </is>
      </c>
      <c r="D14" s="27" t="n">
        <v>46301</v>
      </c>
      <c r="E14" s="27" t="n">
        <v>46303</v>
      </c>
      <c r="F14" s="24" t="inlineStr">
        <is>
          <t>예정</t>
        </is>
      </c>
      <c r="G14" s="24" t="inlineStr">
        <is>
          <t>보통</t>
        </is>
      </c>
      <c r="H14" s="25" t="inlineStr"/>
      <c r="I14" s="28">
        <f>IF($E14="","",IF($F14="완료","✔ 완료",IF($E14&lt;TODAY(),"⚠ 지연 "&amp;(TODAY()-$E14)&amp;"일",IF($E14=TODAY(),"오늘 마감","D-"&amp;($E14-TODAY())))))</f>
        <v/>
      </c>
      <c r="J14" s="29">
        <f>IF($B14="","",IF($F14="진행중",1,IF($F14="완료",2,IF($F14="보류",4,3)))*1000000000+IF($D14="",0,$D14)*10000+ROW())</f>
        <v/>
      </c>
      <c r="K14" s="29">
        <f>IF($J14="","",SUMPRODUCT(($J$5:$J$54&lt;&gt;"")*($J$5:$J$54&lt;$J14))+1)</f>
        <v/>
      </c>
    </row>
    <row r="15">
      <c r="A15" s="24" t="inlineStr">
        <is>
          <t>월말결산</t>
        </is>
      </c>
      <c r="B15" s="25" t="inlineStr">
        <is>
          <t>결산명세서 작성·검증</t>
        </is>
      </c>
      <c r="C15" s="26" t="inlineStr">
        <is>
          <t>김대리</t>
        </is>
      </c>
      <c r="D15" s="27" t="n">
        <v>46302</v>
      </c>
      <c r="E15" s="27" t="n">
        <v>46308</v>
      </c>
      <c r="F15" s="24" t="inlineStr">
        <is>
          <t>예정</t>
        </is>
      </c>
      <c r="G15" s="24" t="inlineStr">
        <is>
          <t>높음</t>
        </is>
      </c>
      <c r="H15" s="25" t="inlineStr">
        <is>
          <t>월말 결산 양식 활용</t>
        </is>
      </c>
      <c r="I15" s="28">
        <f>IF($E15="","",IF($F15="완료","✔ 완료",IF($E15&lt;TODAY(),"⚠ 지연 "&amp;(TODAY()-$E15)&amp;"일",IF($E15=TODAY(),"오늘 마감","D-"&amp;($E15-TODAY())))))</f>
        <v/>
      </c>
      <c r="J15" s="29">
        <f>IF($B15="","",IF($F15="진행중",1,IF($F15="완료",2,IF($F15="보류",4,3)))*1000000000+IF($D15="",0,$D15)*10000+ROW())</f>
        <v/>
      </c>
      <c r="K15" s="29">
        <f>IF($J15="","",SUMPRODUCT(($J$5:$J$54&lt;&gt;"")*($J$5:$J$54&lt;$J15))+1)</f>
        <v/>
      </c>
    </row>
    <row r="16">
      <c r="A16" s="24" t="inlineStr">
        <is>
          <t>월말결산</t>
        </is>
      </c>
      <c r="B16" s="25" t="inlineStr">
        <is>
          <t>대표님 월간 보고</t>
        </is>
      </c>
      <c r="C16" s="26" t="inlineStr">
        <is>
          <t>이과장</t>
        </is>
      </c>
      <c r="D16" s="27" t="n">
        <v>46309</v>
      </c>
      <c r="E16" s="27" t="n">
        <v>46310</v>
      </c>
      <c r="F16" s="24" t="inlineStr">
        <is>
          <t>예정</t>
        </is>
      </c>
      <c r="G16" s="24" t="inlineStr">
        <is>
          <t>높음</t>
        </is>
      </c>
      <c r="H16" s="25" t="inlineStr"/>
      <c r="I16" s="28">
        <f>IF($E16="","",IF($F16="완료","✔ 완료",IF($E16&lt;TODAY(),"⚠ 지연 "&amp;(TODAY()-$E16)&amp;"일",IF($E16=TODAY(),"오늘 마감","D-"&amp;($E16-TODAY())))))</f>
        <v/>
      </c>
      <c r="J16" s="29">
        <f>IF($B16="","",IF($F16="진행중",1,IF($F16="완료",2,IF($F16="보류",4,3)))*1000000000+IF($D16="",0,$D16)*10000+ROW())</f>
        <v/>
      </c>
      <c r="K16" s="29">
        <f>IF($J16="","",SUMPRODUCT(($J$5:$J$54&lt;&gt;"")*($J$5:$J$54&lt;$J16))+1)</f>
        <v/>
      </c>
    </row>
    <row r="17">
      <c r="A17" s="30" t="n"/>
      <c r="B17" s="31" t="n"/>
      <c r="C17" s="32" t="n"/>
      <c r="D17" s="33" t="n"/>
      <c r="E17" s="33" t="n"/>
      <c r="F17" s="30" t="n"/>
      <c r="G17" s="30" t="n"/>
      <c r="H17" s="31" t="n"/>
      <c r="I17" s="28">
        <f>IF($E17="","",IF($F17="완료","✔ 완료",IF($E17&lt;TODAY(),"⚠ 지연 "&amp;(TODAY()-$E17)&amp;"일",IF($E17=TODAY(),"오늘 마감","D-"&amp;($E17-TODAY())))))</f>
        <v/>
      </c>
      <c r="J17" s="29">
        <f>IF($B17="","",IF($F17="진행중",1,IF($F17="완료",2,IF($F17="보류",4,3)))*1000000000+IF($D17="",0,$D17)*10000+ROW())</f>
        <v/>
      </c>
      <c r="K17" s="29">
        <f>IF($J17="","",SUMPRODUCT(($J$5:$J$54&lt;&gt;"")*($J$5:$J$54&lt;$J17))+1)</f>
        <v/>
      </c>
    </row>
    <row r="18">
      <c r="A18" s="30" t="n"/>
      <c r="B18" s="31" t="n"/>
      <c r="C18" s="32" t="n"/>
      <c r="D18" s="33" t="n"/>
      <c r="E18" s="33" t="n"/>
      <c r="F18" s="30" t="n"/>
      <c r="G18" s="30" t="n"/>
      <c r="H18" s="31" t="n"/>
      <c r="I18" s="28">
        <f>IF($E18="","",IF($F18="완료","✔ 완료",IF($E18&lt;TODAY(),"⚠ 지연 "&amp;(TODAY()-$E18)&amp;"일",IF($E18=TODAY(),"오늘 마감","D-"&amp;($E18-TODAY())))))</f>
        <v/>
      </c>
      <c r="J18" s="29">
        <f>IF($B18="","",IF($F18="진행중",1,IF($F18="완료",2,IF($F18="보류",4,3)))*1000000000+IF($D18="",0,$D18)*10000+ROW())</f>
        <v/>
      </c>
      <c r="K18" s="29">
        <f>IF($J18="","",SUMPRODUCT(($J$5:$J$54&lt;&gt;"")*($J$5:$J$54&lt;$J18))+1)</f>
        <v/>
      </c>
    </row>
    <row r="19">
      <c r="A19" s="30" t="n"/>
      <c r="B19" s="31" t="n"/>
      <c r="C19" s="32" t="n"/>
      <c r="D19" s="33" t="n"/>
      <c r="E19" s="33" t="n"/>
      <c r="F19" s="30" t="n"/>
      <c r="G19" s="30" t="n"/>
      <c r="H19" s="31" t="n"/>
      <c r="I19" s="28">
        <f>IF($E19="","",IF($F19="완료","✔ 완료",IF($E19&lt;TODAY(),"⚠ 지연 "&amp;(TODAY()-$E19)&amp;"일",IF($E19=TODAY(),"오늘 마감","D-"&amp;($E19-TODAY())))))</f>
        <v/>
      </c>
      <c r="J19" s="29">
        <f>IF($B19="","",IF($F19="진행중",1,IF($F19="완료",2,IF($F19="보류",4,3)))*1000000000+IF($D19="",0,$D19)*10000+ROW())</f>
        <v/>
      </c>
      <c r="K19" s="29">
        <f>IF($J19="","",SUMPRODUCT(($J$5:$J$54&lt;&gt;"")*($J$5:$J$54&lt;$J19))+1)</f>
        <v/>
      </c>
    </row>
    <row r="20">
      <c r="A20" s="30" t="n"/>
      <c r="B20" s="31" t="n"/>
      <c r="C20" s="32" t="n"/>
      <c r="D20" s="33" t="n"/>
      <c r="E20" s="33" t="n"/>
      <c r="F20" s="30" t="n"/>
      <c r="G20" s="30" t="n"/>
      <c r="H20" s="31" t="n"/>
      <c r="I20" s="28">
        <f>IF($E20="","",IF($F20="완료","✔ 완료",IF($E20&lt;TODAY(),"⚠ 지연 "&amp;(TODAY()-$E20)&amp;"일",IF($E20=TODAY(),"오늘 마감","D-"&amp;($E20-TODAY())))))</f>
        <v/>
      </c>
      <c r="J20" s="29">
        <f>IF($B20="","",IF($F20="진행중",1,IF($F20="완료",2,IF($F20="보류",4,3)))*1000000000+IF($D20="",0,$D20)*10000+ROW())</f>
        <v/>
      </c>
      <c r="K20" s="29">
        <f>IF($J20="","",SUMPRODUCT(($J$5:$J$54&lt;&gt;"")*($J$5:$J$54&lt;$J20))+1)</f>
        <v/>
      </c>
    </row>
    <row r="21">
      <c r="A21" s="30" t="n"/>
      <c r="B21" s="31" t="n"/>
      <c r="C21" s="32" t="n"/>
      <c r="D21" s="33" t="n"/>
      <c r="E21" s="33" t="n"/>
      <c r="F21" s="30" t="n"/>
      <c r="G21" s="30" t="n"/>
      <c r="H21" s="31" t="n"/>
      <c r="I21" s="28">
        <f>IF($E21="","",IF($F21="완료","✔ 완료",IF($E21&lt;TODAY(),"⚠ 지연 "&amp;(TODAY()-$E21)&amp;"일",IF($E21=TODAY(),"오늘 마감","D-"&amp;($E21-TODAY())))))</f>
        <v/>
      </c>
      <c r="J21" s="29">
        <f>IF($B21="","",IF($F21="진행중",1,IF($F21="완료",2,IF($F21="보류",4,3)))*1000000000+IF($D21="",0,$D21)*10000+ROW())</f>
        <v/>
      </c>
      <c r="K21" s="29">
        <f>IF($J21="","",SUMPRODUCT(($J$5:$J$54&lt;&gt;"")*($J$5:$J$54&lt;$J21))+1)</f>
        <v/>
      </c>
    </row>
    <row r="22">
      <c r="A22" s="30" t="n"/>
      <c r="B22" s="31" t="n"/>
      <c r="C22" s="32" t="n"/>
      <c r="D22" s="33" t="n"/>
      <c r="E22" s="33" t="n"/>
      <c r="F22" s="30" t="n"/>
      <c r="G22" s="30" t="n"/>
      <c r="H22" s="31" t="n"/>
      <c r="I22" s="28">
        <f>IF($E22="","",IF($F22="완료","✔ 완료",IF($E22&lt;TODAY(),"⚠ 지연 "&amp;(TODAY()-$E22)&amp;"일",IF($E22=TODAY(),"오늘 마감","D-"&amp;($E22-TODAY())))))</f>
        <v/>
      </c>
      <c r="J22" s="29">
        <f>IF($B22="","",IF($F22="진행중",1,IF($F22="완료",2,IF($F22="보류",4,3)))*1000000000+IF($D22="",0,$D22)*10000+ROW())</f>
        <v/>
      </c>
      <c r="K22" s="29">
        <f>IF($J22="","",SUMPRODUCT(($J$5:$J$54&lt;&gt;"")*($J$5:$J$54&lt;$J22))+1)</f>
        <v/>
      </c>
    </row>
    <row r="23">
      <c r="A23" s="30" t="n"/>
      <c r="B23" s="31" t="n"/>
      <c r="C23" s="32" t="n"/>
      <c r="D23" s="33" t="n"/>
      <c r="E23" s="33" t="n"/>
      <c r="F23" s="30" t="n"/>
      <c r="G23" s="30" t="n"/>
      <c r="H23" s="31" t="n"/>
      <c r="I23" s="28">
        <f>IF($E23="","",IF($F23="완료","✔ 완료",IF($E23&lt;TODAY(),"⚠ 지연 "&amp;(TODAY()-$E23)&amp;"일",IF($E23=TODAY(),"오늘 마감","D-"&amp;($E23-TODAY())))))</f>
        <v/>
      </c>
      <c r="J23" s="29">
        <f>IF($B23="","",IF($F23="진행중",1,IF($F23="완료",2,IF($F23="보류",4,3)))*1000000000+IF($D23="",0,$D23)*10000+ROW())</f>
        <v/>
      </c>
      <c r="K23" s="29">
        <f>IF($J23="","",SUMPRODUCT(($J$5:$J$54&lt;&gt;"")*($J$5:$J$54&lt;$J23))+1)</f>
        <v/>
      </c>
    </row>
    <row r="24">
      <c r="A24" s="30" t="n"/>
      <c r="B24" s="31" t="n"/>
      <c r="C24" s="32" t="n"/>
      <c r="D24" s="33" t="n"/>
      <c r="E24" s="33" t="n"/>
      <c r="F24" s="30" t="n"/>
      <c r="G24" s="30" t="n"/>
      <c r="H24" s="31" t="n"/>
      <c r="I24" s="28">
        <f>IF($E24="","",IF($F24="완료","✔ 완료",IF($E24&lt;TODAY(),"⚠ 지연 "&amp;(TODAY()-$E24)&amp;"일",IF($E24=TODAY(),"오늘 마감","D-"&amp;($E24-TODAY())))))</f>
        <v/>
      </c>
      <c r="J24" s="29">
        <f>IF($B24="","",IF($F24="진행중",1,IF($F24="완료",2,IF($F24="보류",4,3)))*1000000000+IF($D24="",0,$D24)*10000+ROW())</f>
        <v/>
      </c>
      <c r="K24" s="29">
        <f>IF($J24="","",SUMPRODUCT(($J$5:$J$54&lt;&gt;"")*($J$5:$J$54&lt;$J24))+1)</f>
        <v/>
      </c>
    </row>
    <row r="25">
      <c r="A25" s="30" t="n"/>
      <c r="B25" s="31" t="n"/>
      <c r="C25" s="32" t="n"/>
      <c r="D25" s="33" t="n"/>
      <c r="E25" s="33" t="n"/>
      <c r="F25" s="30" t="n"/>
      <c r="G25" s="30" t="n"/>
      <c r="H25" s="31" t="n"/>
      <c r="I25" s="28">
        <f>IF($E25="","",IF($F25="완료","✔ 완료",IF($E25&lt;TODAY(),"⚠ 지연 "&amp;(TODAY()-$E25)&amp;"일",IF($E25=TODAY(),"오늘 마감","D-"&amp;($E25-TODAY())))))</f>
        <v/>
      </c>
      <c r="J25" s="29">
        <f>IF($B25="","",IF($F25="진행중",1,IF($F25="완료",2,IF($F25="보류",4,3)))*1000000000+IF($D25="",0,$D25)*10000+ROW())</f>
        <v/>
      </c>
      <c r="K25" s="29">
        <f>IF($J25="","",SUMPRODUCT(($J$5:$J$54&lt;&gt;"")*($J$5:$J$54&lt;$J25))+1)</f>
        <v/>
      </c>
    </row>
    <row r="26">
      <c r="A26" s="30" t="n"/>
      <c r="B26" s="31" t="n"/>
      <c r="C26" s="32" t="n"/>
      <c r="D26" s="33" t="n"/>
      <c r="E26" s="33" t="n"/>
      <c r="F26" s="30" t="n"/>
      <c r="G26" s="30" t="n"/>
      <c r="H26" s="31" t="n"/>
      <c r="I26" s="28">
        <f>IF($E26="","",IF($F26="완료","✔ 완료",IF($E26&lt;TODAY(),"⚠ 지연 "&amp;(TODAY()-$E26)&amp;"일",IF($E26=TODAY(),"오늘 마감","D-"&amp;($E26-TODAY())))))</f>
        <v/>
      </c>
      <c r="J26" s="29">
        <f>IF($B26="","",IF($F26="진행중",1,IF($F26="완료",2,IF($F26="보류",4,3)))*1000000000+IF($D26="",0,$D26)*10000+ROW())</f>
        <v/>
      </c>
      <c r="K26" s="29">
        <f>IF($J26="","",SUMPRODUCT(($J$5:$J$54&lt;&gt;"")*($J$5:$J$54&lt;$J26))+1)</f>
        <v/>
      </c>
    </row>
    <row r="27">
      <c r="A27" s="30" t="n"/>
      <c r="B27" s="31" t="n"/>
      <c r="C27" s="32" t="n"/>
      <c r="D27" s="33" t="n"/>
      <c r="E27" s="33" t="n"/>
      <c r="F27" s="30" t="n"/>
      <c r="G27" s="30" t="n"/>
      <c r="H27" s="31" t="n"/>
      <c r="I27" s="28">
        <f>IF($E27="","",IF($F27="완료","✔ 완료",IF($E27&lt;TODAY(),"⚠ 지연 "&amp;(TODAY()-$E27)&amp;"일",IF($E27=TODAY(),"오늘 마감","D-"&amp;($E27-TODAY())))))</f>
        <v/>
      </c>
      <c r="J27" s="29">
        <f>IF($B27="","",IF($F27="진행중",1,IF($F27="완료",2,IF($F27="보류",4,3)))*1000000000+IF($D27="",0,$D27)*10000+ROW())</f>
        <v/>
      </c>
      <c r="K27" s="29">
        <f>IF($J27="","",SUMPRODUCT(($J$5:$J$54&lt;&gt;"")*($J$5:$J$54&lt;$J27))+1)</f>
        <v/>
      </c>
    </row>
    <row r="28">
      <c r="A28" s="30" t="n"/>
      <c r="B28" s="31" t="n"/>
      <c r="C28" s="32" t="n"/>
      <c r="D28" s="33" t="n"/>
      <c r="E28" s="33" t="n"/>
      <c r="F28" s="30" t="n"/>
      <c r="G28" s="30" t="n"/>
      <c r="H28" s="31" t="n"/>
      <c r="I28" s="28">
        <f>IF($E28="","",IF($F28="완료","✔ 완료",IF($E28&lt;TODAY(),"⚠ 지연 "&amp;(TODAY()-$E28)&amp;"일",IF($E28=TODAY(),"오늘 마감","D-"&amp;($E28-TODAY())))))</f>
        <v/>
      </c>
      <c r="J28" s="29">
        <f>IF($B28="","",IF($F28="진행중",1,IF($F28="완료",2,IF($F28="보류",4,3)))*1000000000+IF($D28="",0,$D28)*10000+ROW())</f>
        <v/>
      </c>
      <c r="K28" s="29">
        <f>IF($J28="","",SUMPRODUCT(($J$5:$J$54&lt;&gt;"")*($J$5:$J$54&lt;$J28))+1)</f>
        <v/>
      </c>
    </row>
    <row r="29">
      <c r="A29" s="30" t="n"/>
      <c r="B29" s="31" t="n"/>
      <c r="C29" s="32" t="n"/>
      <c r="D29" s="33" t="n"/>
      <c r="E29" s="33" t="n"/>
      <c r="F29" s="30" t="n"/>
      <c r="G29" s="30" t="n"/>
      <c r="H29" s="31" t="n"/>
      <c r="I29" s="28">
        <f>IF($E29="","",IF($F29="완료","✔ 완료",IF($E29&lt;TODAY(),"⚠ 지연 "&amp;(TODAY()-$E29)&amp;"일",IF($E29=TODAY(),"오늘 마감","D-"&amp;($E29-TODAY())))))</f>
        <v/>
      </c>
      <c r="J29" s="29">
        <f>IF($B29="","",IF($F29="진행중",1,IF($F29="완료",2,IF($F29="보류",4,3)))*1000000000+IF($D29="",0,$D29)*10000+ROW())</f>
        <v/>
      </c>
      <c r="K29" s="29">
        <f>IF($J29="","",SUMPRODUCT(($J$5:$J$54&lt;&gt;"")*($J$5:$J$54&lt;$J29))+1)</f>
        <v/>
      </c>
    </row>
    <row r="30">
      <c r="A30" s="30" t="n"/>
      <c r="B30" s="31" t="n"/>
      <c r="C30" s="32" t="n"/>
      <c r="D30" s="33" t="n"/>
      <c r="E30" s="33" t="n"/>
      <c r="F30" s="30" t="n"/>
      <c r="G30" s="30" t="n"/>
      <c r="H30" s="31" t="n"/>
      <c r="I30" s="28">
        <f>IF($E30="","",IF($F30="완료","✔ 완료",IF($E30&lt;TODAY(),"⚠ 지연 "&amp;(TODAY()-$E30)&amp;"일",IF($E30=TODAY(),"오늘 마감","D-"&amp;($E30-TODAY())))))</f>
        <v/>
      </c>
      <c r="J30" s="29">
        <f>IF($B30="","",IF($F30="진행중",1,IF($F30="완료",2,IF($F30="보류",4,3)))*1000000000+IF($D30="",0,$D30)*10000+ROW())</f>
        <v/>
      </c>
      <c r="K30" s="29">
        <f>IF($J30="","",SUMPRODUCT(($J$5:$J$54&lt;&gt;"")*($J$5:$J$54&lt;$J30))+1)</f>
        <v/>
      </c>
    </row>
    <row r="31">
      <c r="A31" s="30" t="n"/>
      <c r="B31" s="31" t="n"/>
      <c r="C31" s="32" t="n"/>
      <c r="D31" s="33" t="n"/>
      <c r="E31" s="33" t="n"/>
      <c r="F31" s="30" t="n"/>
      <c r="G31" s="30" t="n"/>
      <c r="H31" s="31" t="n"/>
      <c r="I31" s="28">
        <f>IF($E31="","",IF($F31="완료","✔ 완료",IF($E31&lt;TODAY(),"⚠ 지연 "&amp;(TODAY()-$E31)&amp;"일",IF($E31=TODAY(),"오늘 마감","D-"&amp;($E31-TODAY())))))</f>
        <v/>
      </c>
      <c r="J31" s="29">
        <f>IF($B31="","",IF($F31="진행중",1,IF($F31="완료",2,IF($F31="보류",4,3)))*1000000000+IF($D31="",0,$D31)*10000+ROW())</f>
        <v/>
      </c>
      <c r="K31" s="29">
        <f>IF($J31="","",SUMPRODUCT(($J$5:$J$54&lt;&gt;"")*($J$5:$J$54&lt;$J31))+1)</f>
        <v/>
      </c>
    </row>
    <row r="32">
      <c r="A32" s="30" t="n"/>
      <c r="B32" s="31" t="n"/>
      <c r="C32" s="32" t="n"/>
      <c r="D32" s="33" t="n"/>
      <c r="E32" s="33" t="n"/>
      <c r="F32" s="30" t="n"/>
      <c r="G32" s="30" t="n"/>
      <c r="H32" s="31" t="n"/>
      <c r="I32" s="28">
        <f>IF($E32="","",IF($F32="완료","✔ 완료",IF($E32&lt;TODAY(),"⚠ 지연 "&amp;(TODAY()-$E32)&amp;"일",IF($E32=TODAY(),"오늘 마감","D-"&amp;($E32-TODAY())))))</f>
        <v/>
      </c>
      <c r="J32" s="29">
        <f>IF($B32="","",IF($F32="진행중",1,IF($F32="완료",2,IF($F32="보류",4,3)))*1000000000+IF($D32="",0,$D32)*10000+ROW())</f>
        <v/>
      </c>
      <c r="K32" s="29">
        <f>IF($J32="","",SUMPRODUCT(($J$5:$J$54&lt;&gt;"")*($J$5:$J$54&lt;$J32))+1)</f>
        <v/>
      </c>
    </row>
    <row r="33">
      <c r="A33" s="30" t="n"/>
      <c r="B33" s="31" t="n"/>
      <c r="C33" s="32" t="n"/>
      <c r="D33" s="33" t="n"/>
      <c r="E33" s="33" t="n"/>
      <c r="F33" s="30" t="n"/>
      <c r="G33" s="30" t="n"/>
      <c r="H33" s="31" t="n"/>
      <c r="I33" s="28">
        <f>IF($E33="","",IF($F33="완료","✔ 완료",IF($E33&lt;TODAY(),"⚠ 지연 "&amp;(TODAY()-$E33)&amp;"일",IF($E33=TODAY(),"오늘 마감","D-"&amp;($E33-TODAY())))))</f>
        <v/>
      </c>
      <c r="J33" s="29">
        <f>IF($B33="","",IF($F33="진행중",1,IF($F33="완료",2,IF($F33="보류",4,3)))*1000000000+IF($D33="",0,$D33)*10000+ROW())</f>
        <v/>
      </c>
      <c r="K33" s="29">
        <f>IF($J33="","",SUMPRODUCT(($J$5:$J$54&lt;&gt;"")*($J$5:$J$54&lt;$J33))+1)</f>
        <v/>
      </c>
    </row>
    <row r="34">
      <c r="A34" s="30" t="n"/>
      <c r="B34" s="31" t="n"/>
      <c r="C34" s="32" t="n"/>
      <c r="D34" s="33" t="n"/>
      <c r="E34" s="33" t="n"/>
      <c r="F34" s="30" t="n"/>
      <c r="G34" s="30" t="n"/>
      <c r="H34" s="31" t="n"/>
      <c r="I34" s="28">
        <f>IF($E34="","",IF($F34="완료","✔ 완료",IF($E34&lt;TODAY(),"⚠ 지연 "&amp;(TODAY()-$E34)&amp;"일",IF($E34=TODAY(),"오늘 마감","D-"&amp;($E34-TODAY())))))</f>
        <v/>
      </c>
      <c r="J34" s="29">
        <f>IF($B34="","",IF($F34="진행중",1,IF($F34="완료",2,IF($F34="보류",4,3)))*1000000000+IF($D34="",0,$D34)*10000+ROW())</f>
        <v/>
      </c>
      <c r="K34" s="29">
        <f>IF($J34="","",SUMPRODUCT(($J$5:$J$54&lt;&gt;"")*($J$5:$J$54&lt;$J34))+1)</f>
        <v/>
      </c>
    </row>
    <row r="35">
      <c r="A35" s="30" t="n"/>
      <c r="B35" s="31" t="n"/>
      <c r="C35" s="32" t="n"/>
      <c r="D35" s="33" t="n"/>
      <c r="E35" s="33" t="n"/>
      <c r="F35" s="30" t="n"/>
      <c r="G35" s="30" t="n"/>
      <c r="H35" s="31" t="n"/>
      <c r="I35" s="28">
        <f>IF($E35="","",IF($F35="완료","✔ 완료",IF($E35&lt;TODAY(),"⚠ 지연 "&amp;(TODAY()-$E35)&amp;"일",IF($E35=TODAY(),"오늘 마감","D-"&amp;($E35-TODAY())))))</f>
        <v/>
      </c>
      <c r="J35" s="29">
        <f>IF($B35="","",IF($F35="진행중",1,IF($F35="완료",2,IF($F35="보류",4,3)))*1000000000+IF($D35="",0,$D35)*10000+ROW())</f>
        <v/>
      </c>
      <c r="K35" s="29">
        <f>IF($J35="","",SUMPRODUCT(($J$5:$J$54&lt;&gt;"")*($J$5:$J$54&lt;$J35))+1)</f>
        <v/>
      </c>
    </row>
    <row r="36">
      <c r="A36" s="30" t="n"/>
      <c r="B36" s="31" t="n"/>
      <c r="C36" s="32" t="n"/>
      <c r="D36" s="33" t="n"/>
      <c r="E36" s="33" t="n"/>
      <c r="F36" s="30" t="n"/>
      <c r="G36" s="30" t="n"/>
      <c r="H36" s="31" t="n"/>
      <c r="I36" s="28">
        <f>IF($E36="","",IF($F36="완료","✔ 완료",IF($E36&lt;TODAY(),"⚠ 지연 "&amp;(TODAY()-$E36)&amp;"일",IF($E36=TODAY(),"오늘 마감","D-"&amp;($E36-TODAY())))))</f>
        <v/>
      </c>
      <c r="J36" s="29">
        <f>IF($B36="","",IF($F36="진행중",1,IF($F36="완료",2,IF($F36="보류",4,3)))*1000000000+IF($D36="",0,$D36)*10000+ROW())</f>
        <v/>
      </c>
      <c r="K36" s="29">
        <f>IF($J36="","",SUMPRODUCT(($J$5:$J$54&lt;&gt;"")*($J$5:$J$54&lt;$J36))+1)</f>
        <v/>
      </c>
    </row>
    <row r="37">
      <c r="A37" s="30" t="n"/>
      <c r="B37" s="31" t="n"/>
      <c r="C37" s="32" t="n"/>
      <c r="D37" s="33" t="n"/>
      <c r="E37" s="33" t="n"/>
      <c r="F37" s="30" t="n"/>
      <c r="G37" s="30" t="n"/>
      <c r="H37" s="31" t="n"/>
      <c r="I37" s="28">
        <f>IF($E37="","",IF($F37="완료","✔ 완료",IF($E37&lt;TODAY(),"⚠ 지연 "&amp;(TODAY()-$E37)&amp;"일",IF($E37=TODAY(),"오늘 마감","D-"&amp;($E37-TODAY())))))</f>
        <v/>
      </c>
      <c r="J37" s="29">
        <f>IF($B37="","",IF($F37="진행중",1,IF($F37="완료",2,IF($F37="보류",4,3)))*1000000000+IF($D37="",0,$D37)*10000+ROW())</f>
        <v/>
      </c>
      <c r="K37" s="29">
        <f>IF($J37="","",SUMPRODUCT(($J$5:$J$54&lt;&gt;"")*($J$5:$J$54&lt;$J37))+1)</f>
        <v/>
      </c>
    </row>
    <row r="38">
      <c r="A38" s="30" t="n"/>
      <c r="B38" s="31" t="n"/>
      <c r="C38" s="32" t="n"/>
      <c r="D38" s="33" t="n"/>
      <c r="E38" s="33" t="n"/>
      <c r="F38" s="30" t="n"/>
      <c r="G38" s="30" t="n"/>
      <c r="H38" s="31" t="n"/>
      <c r="I38" s="28">
        <f>IF($E38="","",IF($F38="완료","✔ 완료",IF($E38&lt;TODAY(),"⚠ 지연 "&amp;(TODAY()-$E38)&amp;"일",IF($E38=TODAY(),"오늘 마감","D-"&amp;($E38-TODAY())))))</f>
        <v/>
      </c>
      <c r="J38" s="29">
        <f>IF($B38="","",IF($F38="진행중",1,IF($F38="완료",2,IF($F38="보류",4,3)))*1000000000+IF($D38="",0,$D38)*10000+ROW())</f>
        <v/>
      </c>
      <c r="K38" s="29">
        <f>IF($J38="","",SUMPRODUCT(($J$5:$J$54&lt;&gt;"")*($J$5:$J$54&lt;$J38))+1)</f>
        <v/>
      </c>
    </row>
    <row r="39">
      <c r="A39" s="30" t="n"/>
      <c r="B39" s="31" t="n"/>
      <c r="C39" s="32" t="n"/>
      <c r="D39" s="33" t="n"/>
      <c r="E39" s="33" t="n"/>
      <c r="F39" s="30" t="n"/>
      <c r="G39" s="30" t="n"/>
      <c r="H39" s="31" t="n"/>
      <c r="I39" s="28">
        <f>IF($E39="","",IF($F39="완료","✔ 완료",IF($E39&lt;TODAY(),"⚠ 지연 "&amp;(TODAY()-$E39)&amp;"일",IF($E39=TODAY(),"오늘 마감","D-"&amp;($E39-TODAY())))))</f>
        <v/>
      </c>
      <c r="J39" s="29">
        <f>IF($B39="","",IF($F39="진행중",1,IF($F39="완료",2,IF($F39="보류",4,3)))*1000000000+IF($D39="",0,$D39)*10000+ROW())</f>
        <v/>
      </c>
      <c r="K39" s="29">
        <f>IF($J39="","",SUMPRODUCT(($J$5:$J$54&lt;&gt;"")*($J$5:$J$54&lt;$J39))+1)</f>
        <v/>
      </c>
    </row>
    <row r="40">
      <c r="A40" s="30" t="n"/>
      <c r="B40" s="31" t="n"/>
      <c r="C40" s="32" t="n"/>
      <c r="D40" s="33" t="n"/>
      <c r="E40" s="33" t="n"/>
      <c r="F40" s="30" t="n"/>
      <c r="G40" s="30" t="n"/>
      <c r="H40" s="31" t="n"/>
      <c r="I40" s="28">
        <f>IF($E40="","",IF($F40="완료","✔ 완료",IF($E40&lt;TODAY(),"⚠ 지연 "&amp;(TODAY()-$E40)&amp;"일",IF($E40=TODAY(),"오늘 마감","D-"&amp;($E40-TODAY())))))</f>
        <v/>
      </c>
      <c r="J40" s="29">
        <f>IF($B40="","",IF($F40="진행중",1,IF($F40="완료",2,IF($F40="보류",4,3)))*1000000000+IF($D40="",0,$D40)*10000+ROW())</f>
        <v/>
      </c>
      <c r="K40" s="29">
        <f>IF($J40="","",SUMPRODUCT(($J$5:$J$54&lt;&gt;"")*($J$5:$J$54&lt;$J40))+1)</f>
        <v/>
      </c>
    </row>
    <row r="41">
      <c r="A41" s="30" t="n"/>
      <c r="B41" s="31" t="n"/>
      <c r="C41" s="32" t="n"/>
      <c r="D41" s="33" t="n"/>
      <c r="E41" s="33" t="n"/>
      <c r="F41" s="30" t="n"/>
      <c r="G41" s="30" t="n"/>
      <c r="H41" s="31" t="n"/>
      <c r="I41" s="28">
        <f>IF($E41="","",IF($F41="완료","✔ 완료",IF($E41&lt;TODAY(),"⚠ 지연 "&amp;(TODAY()-$E41)&amp;"일",IF($E41=TODAY(),"오늘 마감","D-"&amp;($E41-TODAY())))))</f>
        <v/>
      </c>
      <c r="J41" s="29">
        <f>IF($B41="","",IF($F41="진행중",1,IF($F41="완료",2,IF($F41="보류",4,3)))*1000000000+IF($D41="",0,$D41)*10000+ROW())</f>
        <v/>
      </c>
      <c r="K41" s="29">
        <f>IF($J41="","",SUMPRODUCT(($J$5:$J$54&lt;&gt;"")*($J$5:$J$54&lt;$J41))+1)</f>
        <v/>
      </c>
    </row>
    <row r="42">
      <c r="A42" s="30" t="n"/>
      <c r="B42" s="31" t="n"/>
      <c r="C42" s="32" t="n"/>
      <c r="D42" s="33" t="n"/>
      <c r="E42" s="33" t="n"/>
      <c r="F42" s="30" t="n"/>
      <c r="G42" s="30" t="n"/>
      <c r="H42" s="31" t="n"/>
      <c r="I42" s="28">
        <f>IF($E42="","",IF($F42="완료","✔ 완료",IF($E42&lt;TODAY(),"⚠ 지연 "&amp;(TODAY()-$E42)&amp;"일",IF($E42=TODAY(),"오늘 마감","D-"&amp;($E42-TODAY())))))</f>
        <v/>
      </c>
      <c r="J42" s="29">
        <f>IF($B42="","",IF($F42="진행중",1,IF($F42="완료",2,IF($F42="보류",4,3)))*1000000000+IF($D42="",0,$D42)*10000+ROW())</f>
        <v/>
      </c>
      <c r="K42" s="29">
        <f>IF($J42="","",SUMPRODUCT(($J$5:$J$54&lt;&gt;"")*($J$5:$J$54&lt;$J42))+1)</f>
        <v/>
      </c>
    </row>
    <row r="43">
      <c r="A43" s="30" t="n"/>
      <c r="B43" s="31" t="n"/>
      <c r="C43" s="32" t="n"/>
      <c r="D43" s="33" t="n"/>
      <c r="E43" s="33" t="n"/>
      <c r="F43" s="30" t="n"/>
      <c r="G43" s="30" t="n"/>
      <c r="H43" s="31" t="n"/>
      <c r="I43" s="28">
        <f>IF($E43="","",IF($F43="완료","✔ 완료",IF($E43&lt;TODAY(),"⚠ 지연 "&amp;(TODAY()-$E43)&amp;"일",IF($E43=TODAY(),"오늘 마감","D-"&amp;($E43-TODAY())))))</f>
        <v/>
      </c>
      <c r="J43" s="29">
        <f>IF($B43="","",IF($F43="진행중",1,IF($F43="완료",2,IF($F43="보류",4,3)))*1000000000+IF($D43="",0,$D43)*10000+ROW())</f>
        <v/>
      </c>
      <c r="K43" s="29">
        <f>IF($J43="","",SUMPRODUCT(($J$5:$J$54&lt;&gt;"")*($J$5:$J$54&lt;$J43))+1)</f>
        <v/>
      </c>
    </row>
    <row r="44">
      <c r="A44" s="30" t="n"/>
      <c r="B44" s="31" t="n"/>
      <c r="C44" s="32" t="n"/>
      <c r="D44" s="33" t="n"/>
      <c r="E44" s="33" t="n"/>
      <c r="F44" s="30" t="n"/>
      <c r="G44" s="30" t="n"/>
      <c r="H44" s="31" t="n"/>
      <c r="I44" s="28">
        <f>IF($E44="","",IF($F44="완료","✔ 완료",IF($E44&lt;TODAY(),"⚠ 지연 "&amp;(TODAY()-$E44)&amp;"일",IF($E44=TODAY(),"오늘 마감","D-"&amp;($E44-TODAY())))))</f>
        <v/>
      </c>
      <c r="J44" s="29">
        <f>IF($B44="","",IF($F44="진행중",1,IF($F44="완료",2,IF($F44="보류",4,3)))*1000000000+IF($D44="",0,$D44)*10000+ROW())</f>
        <v/>
      </c>
      <c r="K44" s="29">
        <f>IF($J44="","",SUMPRODUCT(($J$5:$J$54&lt;&gt;"")*($J$5:$J$54&lt;$J44))+1)</f>
        <v/>
      </c>
    </row>
    <row r="45">
      <c r="A45" s="30" t="n"/>
      <c r="B45" s="31" t="n"/>
      <c r="C45" s="32" t="n"/>
      <c r="D45" s="33" t="n"/>
      <c r="E45" s="33" t="n"/>
      <c r="F45" s="30" t="n"/>
      <c r="G45" s="30" t="n"/>
      <c r="H45" s="31" t="n"/>
      <c r="I45" s="28">
        <f>IF($E45="","",IF($F45="완료","✔ 완료",IF($E45&lt;TODAY(),"⚠ 지연 "&amp;(TODAY()-$E45)&amp;"일",IF($E45=TODAY(),"오늘 마감","D-"&amp;($E45-TODAY())))))</f>
        <v/>
      </c>
      <c r="J45" s="29">
        <f>IF($B45="","",IF($F45="진행중",1,IF($F45="완료",2,IF($F45="보류",4,3)))*1000000000+IF($D45="",0,$D45)*10000+ROW())</f>
        <v/>
      </c>
      <c r="K45" s="29">
        <f>IF($J45="","",SUMPRODUCT(($J$5:$J$54&lt;&gt;"")*($J$5:$J$54&lt;$J45))+1)</f>
        <v/>
      </c>
    </row>
    <row r="46">
      <c r="A46" s="30" t="n"/>
      <c r="B46" s="31" t="n"/>
      <c r="C46" s="32" t="n"/>
      <c r="D46" s="33" t="n"/>
      <c r="E46" s="33" t="n"/>
      <c r="F46" s="30" t="n"/>
      <c r="G46" s="30" t="n"/>
      <c r="H46" s="31" t="n"/>
      <c r="I46" s="28">
        <f>IF($E46="","",IF($F46="완료","✔ 완료",IF($E46&lt;TODAY(),"⚠ 지연 "&amp;(TODAY()-$E46)&amp;"일",IF($E46=TODAY(),"오늘 마감","D-"&amp;($E46-TODAY())))))</f>
        <v/>
      </c>
      <c r="J46" s="29">
        <f>IF($B46="","",IF($F46="진행중",1,IF($F46="완료",2,IF($F46="보류",4,3)))*1000000000+IF($D46="",0,$D46)*10000+ROW())</f>
        <v/>
      </c>
      <c r="K46" s="29">
        <f>IF($J46="","",SUMPRODUCT(($J$5:$J$54&lt;&gt;"")*($J$5:$J$54&lt;$J46))+1)</f>
        <v/>
      </c>
    </row>
    <row r="47">
      <c r="A47" s="30" t="n"/>
      <c r="B47" s="31" t="n"/>
      <c r="C47" s="32" t="n"/>
      <c r="D47" s="33" t="n"/>
      <c r="E47" s="33" t="n"/>
      <c r="F47" s="30" t="n"/>
      <c r="G47" s="30" t="n"/>
      <c r="H47" s="31" t="n"/>
      <c r="I47" s="28">
        <f>IF($E47="","",IF($F47="완료","✔ 완료",IF($E47&lt;TODAY(),"⚠ 지연 "&amp;(TODAY()-$E47)&amp;"일",IF($E47=TODAY(),"오늘 마감","D-"&amp;($E47-TODAY())))))</f>
        <v/>
      </c>
      <c r="J47" s="29">
        <f>IF($B47="","",IF($F47="진행중",1,IF($F47="완료",2,IF($F47="보류",4,3)))*1000000000+IF($D47="",0,$D47)*10000+ROW())</f>
        <v/>
      </c>
      <c r="K47" s="29">
        <f>IF($J47="","",SUMPRODUCT(($J$5:$J$54&lt;&gt;"")*($J$5:$J$54&lt;$J47))+1)</f>
        <v/>
      </c>
    </row>
    <row r="48">
      <c r="A48" s="30" t="n"/>
      <c r="B48" s="31" t="n"/>
      <c r="C48" s="32" t="n"/>
      <c r="D48" s="33" t="n"/>
      <c r="E48" s="33" t="n"/>
      <c r="F48" s="30" t="n"/>
      <c r="G48" s="30" t="n"/>
      <c r="H48" s="31" t="n"/>
      <c r="I48" s="28">
        <f>IF($E48="","",IF($F48="완료","✔ 완료",IF($E48&lt;TODAY(),"⚠ 지연 "&amp;(TODAY()-$E48)&amp;"일",IF($E48=TODAY(),"오늘 마감","D-"&amp;($E48-TODAY())))))</f>
        <v/>
      </c>
      <c r="J48" s="29">
        <f>IF($B48="","",IF($F48="진행중",1,IF($F48="완료",2,IF($F48="보류",4,3)))*1000000000+IF($D48="",0,$D48)*10000+ROW())</f>
        <v/>
      </c>
      <c r="K48" s="29">
        <f>IF($J48="","",SUMPRODUCT(($J$5:$J$54&lt;&gt;"")*($J$5:$J$54&lt;$J48))+1)</f>
        <v/>
      </c>
    </row>
    <row r="49">
      <c r="A49" s="30" t="n"/>
      <c r="B49" s="31" t="n"/>
      <c r="C49" s="32" t="n"/>
      <c r="D49" s="33" t="n"/>
      <c r="E49" s="33" t="n"/>
      <c r="F49" s="30" t="n"/>
      <c r="G49" s="30" t="n"/>
      <c r="H49" s="31" t="n"/>
      <c r="I49" s="28">
        <f>IF($E49="","",IF($F49="완료","✔ 완료",IF($E49&lt;TODAY(),"⚠ 지연 "&amp;(TODAY()-$E49)&amp;"일",IF($E49=TODAY(),"오늘 마감","D-"&amp;($E49-TODAY())))))</f>
        <v/>
      </c>
      <c r="J49" s="29">
        <f>IF($B49="","",IF($F49="진행중",1,IF($F49="완료",2,IF($F49="보류",4,3)))*1000000000+IF($D49="",0,$D49)*10000+ROW())</f>
        <v/>
      </c>
      <c r="K49" s="29">
        <f>IF($J49="","",SUMPRODUCT(($J$5:$J$54&lt;&gt;"")*($J$5:$J$54&lt;$J49))+1)</f>
        <v/>
      </c>
    </row>
    <row r="50">
      <c r="A50" s="30" t="n"/>
      <c r="B50" s="31" t="n"/>
      <c r="C50" s="32" t="n"/>
      <c r="D50" s="33" t="n"/>
      <c r="E50" s="33" t="n"/>
      <c r="F50" s="30" t="n"/>
      <c r="G50" s="30" t="n"/>
      <c r="H50" s="31" t="n"/>
      <c r="I50" s="28">
        <f>IF($E50="","",IF($F50="완료","✔ 완료",IF($E50&lt;TODAY(),"⚠ 지연 "&amp;(TODAY()-$E50)&amp;"일",IF($E50=TODAY(),"오늘 마감","D-"&amp;($E50-TODAY())))))</f>
        <v/>
      </c>
      <c r="J50" s="29">
        <f>IF($B50="","",IF($F50="진행중",1,IF($F50="완료",2,IF($F50="보류",4,3)))*1000000000+IF($D50="",0,$D50)*10000+ROW())</f>
        <v/>
      </c>
      <c r="K50" s="29">
        <f>IF($J50="","",SUMPRODUCT(($J$5:$J$54&lt;&gt;"")*($J$5:$J$54&lt;$J50))+1)</f>
        <v/>
      </c>
    </row>
    <row r="51">
      <c r="A51" s="30" t="n"/>
      <c r="B51" s="31" t="n"/>
      <c r="C51" s="32" t="n"/>
      <c r="D51" s="33" t="n"/>
      <c r="E51" s="33" t="n"/>
      <c r="F51" s="30" t="n"/>
      <c r="G51" s="30" t="n"/>
      <c r="H51" s="31" t="n"/>
      <c r="I51" s="28">
        <f>IF($E51="","",IF($F51="완료","✔ 완료",IF($E51&lt;TODAY(),"⚠ 지연 "&amp;(TODAY()-$E51)&amp;"일",IF($E51=TODAY(),"오늘 마감","D-"&amp;($E51-TODAY())))))</f>
        <v/>
      </c>
      <c r="J51" s="29">
        <f>IF($B51="","",IF($F51="진행중",1,IF($F51="완료",2,IF($F51="보류",4,3)))*1000000000+IF($D51="",0,$D51)*10000+ROW())</f>
        <v/>
      </c>
      <c r="K51" s="29">
        <f>IF($J51="","",SUMPRODUCT(($J$5:$J$54&lt;&gt;"")*($J$5:$J$54&lt;$J51))+1)</f>
        <v/>
      </c>
    </row>
    <row r="52">
      <c r="A52" s="30" t="n"/>
      <c r="B52" s="31" t="n"/>
      <c r="C52" s="32" t="n"/>
      <c r="D52" s="33" t="n"/>
      <c r="E52" s="33" t="n"/>
      <c r="F52" s="30" t="n"/>
      <c r="G52" s="30" t="n"/>
      <c r="H52" s="31" t="n"/>
      <c r="I52" s="28">
        <f>IF($E52="","",IF($F52="완료","✔ 완료",IF($E52&lt;TODAY(),"⚠ 지연 "&amp;(TODAY()-$E52)&amp;"일",IF($E52=TODAY(),"오늘 마감","D-"&amp;($E52-TODAY())))))</f>
        <v/>
      </c>
      <c r="J52" s="29">
        <f>IF($B52="","",IF($F52="진행중",1,IF($F52="완료",2,IF($F52="보류",4,3)))*1000000000+IF($D52="",0,$D52)*10000+ROW())</f>
        <v/>
      </c>
      <c r="K52" s="29">
        <f>IF($J52="","",SUMPRODUCT(($J$5:$J$54&lt;&gt;"")*($J$5:$J$54&lt;$J52))+1)</f>
        <v/>
      </c>
    </row>
    <row r="53">
      <c r="A53" s="30" t="n"/>
      <c r="B53" s="31" t="n"/>
      <c r="C53" s="32" t="n"/>
      <c r="D53" s="33" t="n"/>
      <c r="E53" s="33" t="n"/>
      <c r="F53" s="30" t="n"/>
      <c r="G53" s="30" t="n"/>
      <c r="H53" s="31" t="n"/>
      <c r="I53" s="28">
        <f>IF($E53="","",IF($F53="완료","✔ 완료",IF($E53&lt;TODAY(),"⚠ 지연 "&amp;(TODAY()-$E53)&amp;"일",IF($E53=TODAY(),"오늘 마감","D-"&amp;($E53-TODAY())))))</f>
        <v/>
      </c>
      <c r="J53" s="29">
        <f>IF($B53="","",IF($F53="진행중",1,IF($F53="완료",2,IF($F53="보류",4,3)))*1000000000+IF($D53="",0,$D53)*10000+ROW())</f>
        <v/>
      </c>
      <c r="K53" s="29">
        <f>IF($J53="","",SUMPRODUCT(($J$5:$J$54&lt;&gt;"")*($J$5:$J$54&lt;$J53))+1)</f>
        <v/>
      </c>
    </row>
    <row r="54">
      <c r="A54" s="30" t="n"/>
      <c r="B54" s="31" t="n"/>
      <c r="C54" s="32" t="n"/>
      <c r="D54" s="33" t="n"/>
      <c r="E54" s="33" t="n"/>
      <c r="F54" s="30" t="n"/>
      <c r="G54" s="30" t="n"/>
      <c r="H54" s="31" t="n"/>
      <c r="I54" s="28">
        <f>IF($E54="","",IF($F54="완료","✔ 완료",IF($E54&lt;TODAY(),"⚠ 지연 "&amp;(TODAY()-$E54)&amp;"일",IF($E54=TODAY(),"오늘 마감","D-"&amp;($E54-TODAY())))))</f>
        <v/>
      </c>
      <c r="J54" s="29">
        <f>IF($B54="","",IF($F54="진행중",1,IF($F54="완료",2,IF($F54="보류",4,3)))*1000000000+IF($D54="",0,$D54)*10000+ROW())</f>
        <v/>
      </c>
      <c r="K54" s="29">
        <f>IF($J54="","",SUMPRODUCT(($J$5:$J$54&lt;&gt;"")*($J$5:$J$54&lt;$J54))+1)</f>
        <v/>
      </c>
    </row>
  </sheetData>
  <conditionalFormatting sqref="A5:I54">
    <cfRule type="expression" priority="1" dxfId="0" stopIfTrue="1">
      <formula>$F5="완료"</formula>
    </cfRule>
    <cfRule type="expression" priority="2" dxfId="1" stopIfTrue="1">
      <formula>AND($F5&lt;&gt;"완료",$E5&lt;&gt;"",$E5&lt;TODAY())</formula>
    </cfRule>
    <cfRule type="expression" priority="3" dxfId="2" stopIfTrue="1">
      <formula>$F5="보류"</formula>
    </cfRule>
    <cfRule type="expression" priority="4" dxfId="3" stopIfTrue="1">
      <formula>$F5="진행중"</formula>
    </cfRule>
  </conditionalFormatting>
  <conditionalFormatting sqref="G5:G54">
    <cfRule type="expression" priority="5" dxfId="4">
      <formula>$G5="높음"</formula>
    </cfRule>
  </conditionalFormatting>
  <dataValidations count="2">
    <dataValidation sqref="F5:F54" showDropDown="0" showInputMessage="0" showErrorMessage="0" allowBlank="1" type="list">
      <formula1>"예정,진행중,완료,보류"</formula1>
    </dataValidation>
    <dataValidation sqref="G5:G54" showDropDown="0" showInputMessage="0" showErrorMessage="0" allowBlank="1" type="list">
      <formula1>"높음,보통,낮음"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/>
  </sheetPr>
  <dimension ref="A1:BJ5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4.1" customWidth="1" min="5" max="5"/>
    <col width="4.1" customWidth="1" min="6" max="6"/>
    <col width="4.1" customWidth="1" min="7" max="7"/>
    <col width="4.1" customWidth="1" min="8" max="8"/>
    <col width="4.1" customWidth="1" min="9" max="9"/>
    <col width="4.1" customWidth="1" min="10" max="10"/>
    <col width="4.1" customWidth="1" min="11" max="11"/>
    <col width="4.1" customWidth="1" min="12" max="12"/>
    <col width="4.1" customWidth="1" min="13" max="13"/>
    <col width="4.1" customWidth="1" min="14" max="14"/>
    <col width="4.1" customWidth="1" min="15" max="15"/>
    <col width="4.1" customWidth="1" min="16" max="16"/>
    <col width="4.1" customWidth="1" min="17" max="17"/>
    <col width="4.1" customWidth="1" min="18" max="18"/>
    <col width="4.1" customWidth="1" min="19" max="19"/>
    <col width="4.1" customWidth="1" min="20" max="20"/>
    <col width="4.1" customWidth="1" min="21" max="21"/>
    <col width="4.1" customWidth="1" min="22" max="22"/>
    <col width="4.1" customWidth="1" min="23" max="23"/>
    <col width="4.1" customWidth="1" min="24" max="24"/>
    <col width="4.1" customWidth="1" min="25" max="25"/>
    <col width="4.1" customWidth="1" min="26" max="26"/>
    <col width="4.1" customWidth="1" min="27" max="27"/>
    <col width="4.1" customWidth="1" min="28" max="28"/>
    <col width="4.1" customWidth="1" min="29" max="29"/>
    <col width="4.1" customWidth="1" min="30" max="30"/>
    <col width="4.1" customWidth="1" min="31" max="31"/>
    <col width="4.1" customWidth="1" min="32" max="32"/>
    <col width="4.1" customWidth="1" min="33" max="33"/>
    <col width="4.1" customWidth="1" min="34" max="34"/>
    <col width="4.1" customWidth="1" min="35" max="35"/>
    <col width="4.1" customWidth="1" min="36" max="36"/>
    <col width="4.1" customWidth="1" min="37" max="37"/>
    <col width="4.1" customWidth="1" min="38" max="38"/>
    <col width="4.1" customWidth="1" min="39" max="39"/>
    <col width="4.1" customWidth="1" min="40" max="40"/>
    <col width="4.1" customWidth="1" min="41" max="41"/>
    <col width="4.1" customWidth="1" min="42" max="42"/>
    <col width="4.1" customWidth="1" min="43" max="43"/>
    <col width="4.1" customWidth="1" min="44" max="44"/>
    <col width="4.1" customWidth="1" min="45" max="45"/>
    <col width="4.1" customWidth="1" min="46" max="46"/>
    <col width="4.1" customWidth="1" min="47" max="47"/>
    <col width="4.1" customWidth="1" min="48" max="48"/>
    <col width="4.1" customWidth="1" min="49" max="49"/>
    <col width="4.1" customWidth="1" min="50" max="50"/>
    <col width="4.1" customWidth="1" min="51" max="51"/>
    <col width="4.1" customWidth="1" min="52" max="52"/>
    <col width="4.1" customWidth="1" min="53" max="53"/>
    <col width="4.1" customWidth="1" min="54" max="54"/>
    <col width="4.1" customWidth="1" min="55" max="55"/>
    <col width="4.1" customWidth="1" min="56" max="56"/>
    <col width="4.1" customWidth="1" min="57" max="57"/>
    <col width="4.1" customWidth="1" min="58" max="58"/>
    <col width="4.1" customWidth="1" min="59" max="59"/>
    <col width="4.1" customWidth="1" min="60" max="60"/>
    <col hidden="1" width="9" customWidth="1" min="62" max="62"/>
  </cols>
  <sheetData>
    <row r="1">
      <c r="A1" s="22" t="inlineStr">
        <is>
          <t>③ 간트차트 — 8주 일정 자동 그리기 (자동)</t>
        </is>
      </c>
    </row>
    <row r="2">
      <c r="A2" s="23" t="inlineStr">
        <is>
          <t>✍ 직접 입력: 노란 칸 하나 — 표시 시작일만 (월요일 권장). 일정은 [일정목록]에서 입력하세요.</t>
        </is>
      </c>
    </row>
    <row r="3">
      <c r="A3" s="2" t="inlineStr">
        <is>
          <t>⚙ 자동 계산: 일정목록을 진행중→완료→예정→보류 순으로 자동 정렬해(같은 상태는 시작일순) 상태별 색 막대를 그립니다. 회색 세로줄=주말, 분홍 세로줄=오늘. 진행중=파랑 · 완료=초록 · 예정=회청 · 보류=주황. 정렬용 계산 열은 숨김 처리되어 있습니다.</t>
        </is>
      </c>
    </row>
    <row r="4">
      <c r="A4" s="8" t="inlineStr">
        <is>
          <t>표시 시작일</t>
        </is>
      </c>
      <c r="B4" s="34" t="n">
        <v>46286</v>
      </c>
      <c r="C4" s="32" t="n"/>
      <c r="D4" s="2" t="inlineStr">
        <is>
          <t>◀ 이 날부터 8주 표시 (월요일 권장)</t>
        </is>
      </c>
    </row>
    <row r="5">
      <c r="A5" s="8" t="inlineStr">
        <is>
          <t>업무명</t>
        </is>
      </c>
      <c r="B5" s="8" t="inlineStr">
        <is>
          <t>시작</t>
        </is>
      </c>
      <c r="C5" s="8" t="inlineStr">
        <is>
          <t>마감</t>
        </is>
      </c>
      <c r="D5" s="8" t="inlineStr">
        <is>
          <t>상태</t>
        </is>
      </c>
      <c r="E5" s="35">
        <f>IF($B$4="","",$B$4+0)</f>
        <v/>
      </c>
      <c r="F5" s="36">
        <f>IF($B$4="","",$B$4+1)</f>
        <v/>
      </c>
      <c r="G5" s="36">
        <f>IF($B$4="","",$B$4+2)</f>
        <v/>
      </c>
      <c r="H5" s="36">
        <f>IF($B$4="","",$B$4+3)</f>
        <v/>
      </c>
      <c r="I5" s="36">
        <f>IF($B$4="","",$B$4+4)</f>
        <v/>
      </c>
      <c r="J5" s="36">
        <f>IF($B$4="","",$B$4+5)</f>
        <v/>
      </c>
      <c r="K5" s="36">
        <f>IF($B$4="","",$B$4+6)</f>
        <v/>
      </c>
      <c r="L5" s="35">
        <f>IF($B$4="","",$B$4+7)</f>
        <v/>
      </c>
      <c r="M5" s="36">
        <f>IF($B$4="","",$B$4+8)</f>
        <v/>
      </c>
      <c r="N5" s="36">
        <f>IF($B$4="","",$B$4+9)</f>
        <v/>
      </c>
      <c r="O5" s="36">
        <f>IF($B$4="","",$B$4+10)</f>
        <v/>
      </c>
      <c r="P5" s="36">
        <f>IF($B$4="","",$B$4+11)</f>
        <v/>
      </c>
      <c r="Q5" s="36">
        <f>IF($B$4="","",$B$4+12)</f>
        <v/>
      </c>
      <c r="R5" s="36">
        <f>IF($B$4="","",$B$4+13)</f>
        <v/>
      </c>
      <c r="S5" s="35">
        <f>IF($B$4="","",$B$4+14)</f>
        <v/>
      </c>
      <c r="T5" s="36">
        <f>IF($B$4="","",$B$4+15)</f>
        <v/>
      </c>
      <c r="U5" s="36">
        <f>IF($B$4="","",$B$4+16)</f>
        <v/>
      </c>
      <c r="V5" s="36">
        <f>IF($B$4="","",$B$4+17)</f>
        <v/>
      </c>
      <c r="W5" s="36">
        <f>IF($B$4="","",$B$4+18)</f>
        <v/>
      </c>
      <c r="X5" s="36">
        <f>IF($B$4="","",$B$4+19)</f>
        <v/>
      </c>
      <c r="Y5" s="36">
        <f>IF($B$4="","",$B$4+20)</f>
        <v/>
      </c>
      <c r="Z5" s="35">
        <f>IF($B$4="","",$B$4+21)</f>
        <v/>
      </c>
      <c r="AA5" s="36">
        <f>IF($B$4="","",$B$4+22)</f>
        <v/>
      </c>
      <c r="AB5" s="36">
        <f>IF($B$4="","",$B$4+23)</f>
        <v/>
      </c>
      <c r="AC5" s="36">
        <f>IF($B$4="","",$B$4+24)</f>
        <v/>
      </c>
      <c r="AD5" s="36">
        <f>IF($B$4="","",$B$4+25)</f>
        <v/>
      </c>
      <c r="AE5" s="36">
        <f>IF($B$4="","",$B$4+26)</f>
        <v/>
      </c>
      <c r="AF5" s="36">
        <f>IF($B$4="","",$B$4+27)</f>
        <v/>
      </c>
      <c r="AG5" s="35">
        <f>IF($B$4="","",$B$4+28)</f>
        <v/>
      </c>
      <c r="AH5" s="36">
        <f>IF($B$4="","",$B$4+29)</f>
        <v/>
      </c>
      <c r="AI5" s="36">
        <f>IF($B$4="","",$B$4+30)</f>
        <v/>
      </c>
      <c r="AJ5" s="36">
        <f>IF($B$4="","",$B$4+31)</f>
        <v/>
      </c>
      <c r="AK5" s="36">
        <f>IF($B$4="","",$B$4+32)</f>
        <v/>
      </c>
      <c r="AL5" s="36">
        <f>IF($B$4="","",$B$4+33)</f>
        <v/>
      </c>
      <c r="AM5" s="36">
        <f>IF($B$4="","",$B$4+34)</f>
        <v/>
      </c>
      <c r="AN5" s="35">
        <f>IF($B$4="","",$B$4+35)</f>
        <v/>
      </c>
      <c r="AO5" s="36">
        <f>IF($B$4="","",$B$4+36)</f>
        <v/>
      </c>
      <c r="AP5" s="36">
        <f>IF($B$4="","",$B$4+37)</f>
        <v/>
      </c>
      <c r="AQ5" s="36">
        <f>IF($B$4="","",$B$4+38)</f>
        <v/>
      </c>
      <c r="AR5" s="36">
        <f>IF($B$4="","",$B$4+39)</f>
        <v/>
      </c>
      <c r="AS5" s="36">
        <f>IF($B$4="","",$B$4+40)</f>
        <v/>
      </c>
      <c r="AT5" s="36">
        <f>IF($B$4="","",$B$4+41)</f>
        <v/>
      </c>
      <c r="AU5" s="35">
        <f>IF($B$4="","",$B$4+42)</f>
        <v/>
      </c>
      <c r="AV5" s="36">
        <f>IF($B$4="","",$B$4+43)</f>
        <v/>
      </c>
      <c r="AW5" s="36">
        <f>IF($B$4="","",$B$4+44)</f>
        <v/>
      </c>
      <c r="AX5" s="36">
        <f>IF($B$4="","",$B$4+45)</f>
        <v/>
      </c>
      <c r="AY5" s="36">
        <f>IF($B$4="","",$B$4+46)</f>
        <v/>
      </c>
      <c r="AZ5" s="36">
        <f>IF($B$4="","",$B$4+47)</f>
        <v/>
      </c>
      <c r="BA5" s="36">
        <f>IF($B$4="","",$B$4+48)</f>
        <v/>
      </c>
      <c r="BB5" s="35">
        <f>IF($B$4="","",$B$4+49)</f>
        <v/>
      </c>
      <c r="BC5" s="36">
        <f>IF($B$4="","",$B$4+50)</f>
        <v/>
      </c>
      <c r="BD5" s="36">
        <f>IF($B$4="","",$B$4+51)</f>
        <v/>
      </c>
      <c r="BE5" s="36">
        <f>IF($B$4="","",$B$4+52)</f>
        <v/>
      </c>
      <c r="BF5" s="36">
        <f>IF($B$4="","",$B$4+53)</f>
        <v/>
      </c>
      <c r="BG5" s="36">
        <f>IF($B$4="","",$B$4+54)</f>
        <v/>
      </c>
      <c r="BH5" s="36">
        <f>IF($B$4="","",$B$4+55)</f>
        <v/>
      </c>
      <c r="BJ5" s="37" t="inlineStr">
        <is>
          <t>원본행(자동)</t>
        </is>
      </c>
    </row>
    <row r="6">
      <c r="A6" s="38">
        <f>IF($BJ6="","",INDEX(일정목록!$B$5:$B$54,$BJ6))</f>
        <v/>
      </c>
      <c r="B6" s="39">
        <f>IF($BJ6="","",INDEX(일정목록!$D$5:$D$54,$BJ6))</f>
        <v/>
      </c>
      <c r="C6" s="39">
        <f>IF($BJ6="","",INDEX(일정목록!$E$5:$E$54,$BJ6))</f>
        <v/>
      </c>
      <c r="D6" s="28">
        <f>IF($BJ6="","",IF(INDEX(일정목록!$F$5:$F$54,$BJ6)="","예정",INDEX(일정목록!$F$5:$F$54,$BJ6)))</f>
        <v/>
      </c>
      <c r="E6" s="40" t="n"/>
      <c r="F6" s="40" t="n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  <c r="AA6" s="40" t="n"/>
      <c r="AB6" s="40" t="n"/>
      <c r="AC6" s="40" t="n"/>
      <c r="AD6" s="40" t="n"/>
      <c r="AE6" s="40" t="n"/>
      <c r="AF6" s="40" t="n"/>
      <c r="AG6" s="40" t="n"/>
      <c r="AH6" s="40" t="n"/>
      <c r="AI6" s="40" t="n"/>
      <c r="AJ6" s="40" t="n"/>
      <c r="AK6" s="40" t="n"/>
      <c r="AL6" s="40" t="n"/>
      <c r="AM6" s="40" t="n"/>
      <c r="AN6" s="40" t="n"/>
      <c r="AO6" s="40" t="n"/>
      <c r="AP6" s="40" t="n"/>
      <c r="AQ6" s="40" t="n"/>
      <c r="AR6" s="40" t="n"/>
      <c r="AS6" s="40" t="n"/>
      <c r="AT6" s="40" t="n"/>
      <c r="AU6" s="40" t="n"/>
      <c r="AV6" s="40" t="n"/>
      <c r="AW6" s="40" t="n"/>
      <c r="AX6" s="40" t="n"/>
      <c r="AY6" s="40" t="n"/>
      <c r="AZ6" s="40" t="n"/>
      <c r="BA6" s="40" t="n"/>
      <c r="BB6" s="40" t="n"/>
      <c r="BC6" s="40" t="n"/>
      <c r="BD6" s="40" t="n"/>
      <c r="BE6" s="40" t="n"/>
      <c r="BF6" s="40" t="n"/>
      <c r="BG6" s="40" t="n"/>
      <c r="BH6" s="40" t="n"/>
      <c r="BJ6" s="29">
        <f>IFERROR(MATCH(ROW()-5,일정목록!$K$5:$K$54,0),"")</f>
        <v/>
      </c>
    </row>
    <row r="7">
      <c r="A7" s="38">
        <f>IF($BJ7="","",INDEX(일정목록!$B$5:$B$54,$BJ7))</f>
        <v/>
      </c>
      <c r="B7" s="39">
        <f>IF($BJ7="","",INDEX(일정목록!$D$5:$D$54,$BJ7))</f>
        <v/>
      </c>
      <c r="C7" s="39">
        <f>IF($BJ7="","",INDEX(일정목록!$E$5:$E$54,$BJ7))</f>
        <v/>
      </c>
      <c r="D7" s="28">
        <f>IF($BJ7="","",IF(INDEX(일정목록!$F$5:$F$54,$BJ7)="","예정",INDEX(일정목록!$F$5:$F$54,$BJ7)))</f>
        <v/>
      </c>
      <c r="E7" s="40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  <c r="AA7" s="40" t="n"/>
      <c r="AB7" s="40" t="n"/>
      <c r="AC7" s="40" t="n"/>
      <c r="AD7" s="40" t="n"/>
      <c r="AE7" s="40" t="n"/>
      <c r="AF7" s="40" t="n"/>
      <c r="AG7" s="40" t="n"/>
      <c r="AH7" s="40" t="n"/>
      <c r="AI7" s="40" t="n"/>
      <c r="AJ7" s="40" t="n"/>
      <c r="AK7" s="40" t="n"/>
      <c r="AL7" s="40" t="n"/>
      <c r="AM7" s="40" t="n"/>
      <c r="AN7" s="40" t="n"/>
      <c r="AO7" s="40" t="n"/>
      <c r="AP7" s="40" t="n"/>
      <c r="AQ7" s="40" t="n"/>
      <c r="AR7" s="40" t="n"/>
      <c r="AS7" s="40" t="n"/>
      <c r="AT7" s="40" t="n"/>
      <c r="AU7" s="40" t="n"/>
      <c r="AV7" s="40" t="n"/>
      <c r="AW7" s="40" t="n"/>
      <c r="AX7" s="40" t="n"/>
      <c r="AY7" s="40" t="n"/>
      <c r="AZ7" s="40" t="n"/>
      <c r="BA7" s="40" t="n"/>
      <c r="BB7" s="40" t="n"/>
      <c r="BC7" s="40" t="n"/>
      <c r="BD7" s="40" t="n"/>
      <c r="BE7" s="40" t="n"/>
      <c r="BF7" s="40" t="n"/>
      <c r="BG7" s="40" t="n"/>
      <c r="BH7" s="40" t="n"/>
      <c r="BJ7" s="29">
        <f>IFERROR(MATCH(ROW()-5,일정목록!$K$5:$K$54,0),"")</f>
        <v/>
      </c>
    </row>
    <row r="8">
      <c r="A8" s="38">
        <f>IF($BJ8="","",INDEX(일정목록!$B$5:$B$54,$BJ8))</f>
        <v/>
      </c>
      <c r="B8" s="39">
        <f>IF($BJ8="","",INDEX(일정목록!$D$5:$D$54,$BJ8))</f>
        <v/>
      </c>
      <c r="C8" s="39">
        <f>IF($BJ8="","",INDEX(일정목록!$E$5:$E$54,$BJ8))</f>
        <v/>
      </c>
      <c r="D8" s="28">
        <f>IF($BJ8="","",IF(INDEX(일정목록!$F$5:$F$54,$BJ8)="","예정",INDEX(일정목록!$F$5:$F$54,$BJ8)))</f>
        <v/>
      </c>
      <c r="E8" s="40" t="n"/>
      <c r="F8" s="40" t="n"/>
      <c r="G8" s="40" t="n"/>
      <c r="H8" s="40" t="n"/>
      <c r="I8" s="40" t="n"/>
      <c r="J8" s="40" t="n"/>
      <c r="K8" s="40" t="n"/>
      <c r="L8" s="40" t="n"/>
      <c r="M8" s="40" t="n"/>
      <c r="N8" s="40" t="n"/>
      <c r="O8" s="40" t="n"/>
      <c r="P8" s="40" t="n"/>
      <c r="Q8" s="40" t="n"/>
      <c r="R8" s="40" t="n"/>
      <c r="S8" s="40" t="n"/>
      <c r="T8" s="40" t="n"/>
      <c r="U8" s="40" t="n"/>
      <c r="V8" s="40" t="n"/>
      <c r="W8" s="40" t="n"/>
      <c r="X8" s="40" t="n"/>
      <c r="Y8" s="40" t="n"/>
      <c r="Z8" s="40" t="n"/>
      <c r="AA8" s="40" t="n"/>
      <c r="AB8" s="40" t="n"/>
      <c r="AC8" s="40" t="n"/>
      <c r="AD8" s="40" t="n"/>
      <c r="AE8" s="40" t="n"/>
      <c r="AF8" s="40" t="n"/>
      <c r="AG8" s="40" t="n"/>
      <c r="AH8" s="40" t="n"/>
      <c r="AI8" s="40" t="n"/>
      <c r="AJ8" s="40" t="n"/>
      <c r="AK8" s="40" t="n"/>
      <c r="AL8" s="40" t="n"/>
      <c r="AM8" s="40" t="n"/>
      <c r="AN8" s="40" t="n"/>
      <c r="AO8" s="40" t="n"/>
      <c r="AP8" s="40" t="n"/>
      <c r="AQ8" s="40" t="n"/>
      <c r="AR8" s="40" t="n"/>
      <c r="AS8" s="40" t="n"/>
      <c r="AT8" s="40" t="n"/>
      <c r="AU8" s="40" t="n"/>
      <c r="AV8" s="40" t="n"/>
      <c r="AW8" s="40" t="n"/>
      <c r="AX8" s="40" t="n"/>
      <c r="AY8" s="40" t="n"/>
      <c r="AZ8" s="40" t="n"/>
      <c r="BA8" s="40" t="n"/>
      <c r="BB8" s="40" t="n"/>
      <c r="BC8" s="40" t="n"/>
      <c r="BD8" s="40" t="n"/>
      <c r="BE8" s="40" t="n"/>
      <c r="BF8" s="40" t="n"/>
      <c r="BG8" s="40" t="n"/>
      <c r="BH8" s="40" t="n"/>
      <c r="BJ8" s="29">
        <f>IFERROR(MATCH(ROW()-5,일정목록!$K$5:$K$54,0),"")</f>
        <v/>
      </c>
    </row>
    <row r="9">
      <c r="A9" s="38">
        <f>IF($BJ9="","",INDEX(일정목록!$B$5:$B$54,$BJ9))</f>
        <v/>
      </c>
      <c r="B9" s="39">
        <f>IF($BJ9="","",INDEX(일정목록!$D$5:$D$54,$BJ9))</f>
        <v/>
      </c>
      <c r="C9" s="39">
        <f>IF($BJ9="","",INDEX(일정목록!$E$5:$E$54,$BJ9))</f>
        <v/>
      </c>
      <c r="D9" s="28">
        <f>IF($BJ9="","",IF(INDEX(일정목록!$F$5:$F$54,$BJ9)="","예정",INDEX(일정목록!$F$5:$F$54,$BJ9)))</f>
        <v/>
      </c>
      <c r="E9" s="40" t="n"/>
      <c r="F9" s="40" t="n"/>
      <c r="G9" s="40" t="n"/>
      <c r="H9" s="40" t="n"/>
      <c r="I9" s="40" t="n"/>
      <c r="J9" s="40" t="n"/>
      <c r="K9" s="40" t="n"/>
      <c r="L9" s="40" t="n"/>
      <c r="M9" s="40" t="n"/>
      <c r="N9" s="40" t="n"/>
      <c r="O9" s="40" t="n"/>
      <c r="P9" s="40" t="n"/>
      <c r="Q9" s="40" t="n"/>
      <c r="R9" s="40" t="n"/>
      <c r="S9" s="40" t="n"/>
      <c r="T9" s="40" t="n"/>
      <c r="U9" s="40" t="n"/>
      <c r="V9" s="40" t="n"/>
      <c r="W9" s="40" t="n"/>
      <c r="X9" s="40" t="n"/>
      <c r="Y9" s="40" t="n"/>
      <c r="Z9" s="40" t="n"/>
      <c r="AA9" s="40" t="n"/>
      <c r="AB9" s="40" t="n"/>
      <c r="AC9" s="40" t="n"/>
      <c r="AD9" s="40" t="n"/>
      <c r="AE9" s="40" t="n"/>
      <c r="AF9" s="40" t="n"/>
      <c r="AG9" s="40" t="n"/>
      <c r="AH9" s="40" t="n"/>
      <c r="AI9" s="40" t="n"/>
      <c r="AJ9" s="40" t="n"/>
      <c r="AK9" s="40" t="n"/>
      <c r="AL9" s="40" t="n"/>
      <c r="AM9" s="40" t="n"/>
      <c r="AN9" s="40" t="n"/>
      <c r="AO9" s="40" t="n"/>
      <c r="AP9" s="40" t="n"/>
      <c r="AQ9" s="40" t="n"/>
      <c r="AR9" s="40" t="n"/>
      <c r="AS9" s="40" t="n"/>
      <c r="AT9" s="40" t="n"/>
      <c r="AU9" s="40" t="n"/>
      <c r="AV9" s="40" t="n"/>
      <c r="AW9" s="40" t="n"/>
      <c r="AX9" s="40" t="n"/>
      <c r="AY9" s="40" t="n"/>
      <c r="AZ9" s="40" t="n"/>
      <c r="BA9" s="40" t="n"/>
      <c r="BB9" s="40" t="n"/>
      <c r="BC9" s="40" t="n"/>
      <c r="BD9" s="40" t="n"/>
      <c r="BE9" s="40" t="n"/>
      <c r="BF9" s="40" t="n"/>
      <c r="BG9" s="40" t="n"/>
      <c r="BH9" s="40" t="n"/>
      <c r="BJ9" s="29">
        <f>IFERROR(MATCH(ROW()-5,일정목록!$K$5:$K$54,0),"")</f>
        <v/>
      </c>
    </row>
    <row r="10">
      <c r="A10" s="38">
        <f>IF($BJ10="","",INDEX(일정목록!$B$5:$B$54,$BJ10))</f>
        <v/>
      </c>
      <c r="B10" s="39">
        <f>IF($BJ10="","",INDEX(일정목록!$D$5:$D$54,$BJ10))</f>
        <v/>
      </c>
      <c r="C10" s="39">
        <f>IF($BJ10="","",INDEX(일정목록!$E$5:$E$54,$BJ10))</f>
        <v/>
      </c>
      <c r="D10" s="28">
        <f>IF($BJ10="","",IF(INDEX(일정목록!$F$5:$F$54,$BJ10)="","예정",INDEX(일정목록!$F$5:$F$54,$BJ10)))</f>
        <v/>
      </c>
      <c r="E10" s="40" t="n"/>
      <c r="F10" s="40" t="n"/>
      <c r="G10" s="40" t="n"/>
      <c r="H10" s="40" t="n"/>
      <c r="I10" s="40" t="n"/>
      <c r="J10" s="40" t="n"/>
      <c r="K10" s="40" t="n"/>
      <c r="L10" s="40" t="n"/>
      <c r="M10" s="40" t="n"/>
      <c r="N10" s="40" t="n"/>
      <c r="O10" s="40" t="n"/>
      <c r="P10" s="40" t="n"/>
      <c r="Q10" s="40" t="n"/>
      <c r="R10" s="40" t="n"/>
      <c r="S10" s="40" t="n"/>
      <c r="T10" s="40" t="n"/>
      <c r="U10" s="40" t="n"/>
      <c r="V10" s="40" t="n"/>
      <c r="W10" s="40" t="n"/>
      <c r="X10" s="40" t="n"/>
      <c r="Y10" s="40" t="n"/>
      <c r="Z10" s="40" t="n"/>
      <c r="AA10" s="40" t="n"/>
      <c r="AB10" s="40" t="n"/>
      <c r="AC10" s="40" t="n"/>
      <c r="AD10" s="40" t="n"/>
      <c r="AE10" s="40" t="n"/>
      <c r="AF10" s="40" t="n"/>
      <c r="AG10" s="40" t="n"/>
      <c r="AH10" s="40" t="n"/>
      <c r="AI10" s="40" t="n"/>
      <c r="AJ10" s="40" t="n"/>
      <c r="AK10" s="40" t="n"/>
      <c r="AL10" s="40" t="n"/>
      <c r="AM10" s="40" t="n"/>
      <c r="AN10" s="40" t="n"/>
      <c r="AO10" s="40" t="n"/>
      <c r="AP10" s="40" t="n"/>
      <c r="AQ10" s="40" t="n"/>
      <c r="AR10" s="40" t="n"/>
      <c r="AS10" s="40" t="n"/>
      <c r="AT10" s="40" t="n"/>
      <c r="AU10" s="40" t="n"/>
      <c r="AV10" s="40" t="n"/>
      <c r="AW10" s="40" t="n"/>
      <c r="AX10" s="40" t="n"/>
      <c r="AY10" s="40" t="n"/>
      <c r="AZ10" s="40" t="n"/>
      <c r="BA10" s="40" t="n"/>
      <c r="BB10" s="40" t="n"/>
      <c r="BC10" s="40" t="n"/>
      <c r="BD10" s="40" t="n"/>
      <c r="BE10" s="40" t="n"/>
      <c r="BF10" s="40" t="n"/>
      <c r="BG10" s="40" t="n"/>
      <c r="BH10" s="40" t="n"/>
      <c r="BJ10" s="29">
        <f>IFERROR(MATCH(ROW()-5,일정목록!$K$5:$K$54,0),"")</f>
        <v/>
      </c>
    </row>
    <row r="11">
      <c r="A11" s="38">
        <f>IF($BJ11="","",INDEX(일정목록!$B$5:$B$54,$BJ11))</f>
        <v/>
      </c>
      <c r="B11" s="39">
        <f>IF($BJ11="","",INDEX(일정목록!$D$5:$D$54,$BJ11))</f>
        <v/>
      </c>
      <c r="C11" s="39">
        <f>IF($BJ11="","",INDEX(일정목록!$E$5:$E$54,$BJ11))</f>
        <v/>
      </c>
      <c r="D11" s="28">
        <f>IF($BJ11="","",IF(INDEX(일정목록!$F$5:$F$54,$BJ11)="","예정",INDEX(일정목록!$F$5:$F$54,$BJ11)))</f>
        <v/>
      </c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  <c r="N11" s="40" t="n"/>
      <c r="O11" s="40" t="n"/>
      <c r="P11" s="40" t="n"/>
      <c r="Q11" s="40" t="n"/>
      <c r="R11" s="40" t="n"/>
      <c r="S11" s="40" t="n"/>
      <c r="T11" s="40" t="n"/>
      <c r="U11" s="40" t="n"/>
      <c r="V11" s="40" t="n"/>
      <c r="W11" s="40" t="n"/>
      <c r="X11" s="40" t="n"/>
      <c r="Y11" s="40" t="n"/>
      <c r="Z11" s="40" t="n"/>
      <c r="AA11" s="40" t="n"/>
      <c r="AB11" s="40" t="n"/>
      <c r="AC11" s="40" t="n"/>
      <c r="AD11" s="40" t="n"/>
      <c r="AE11" s="40" t="n"/>
      <c r="AF11" s="40" t="n"/>
      <c r="AG11" s="40" t="n"/>
      <c r="AH11" s="40" t="n"/>
      <c r="AI11" s="40" t="n"/>
      <c r="AJ11" s="40" t="n"/>
      <c r="AK11" s="40" t="n"/>
      <c r="AL11" s="40" t="n"/>
      <c r="AM11" s="40" t="n"/>
      <c r="AN11" s="40" t="n"/>
      <c r="AO11" s="40" t="n"/>
      <c r="AP11" s="40" t="n"/>
      <c r="AQ11" s="40" t="n"/>
      <c r="AR11" s="40" t="n"/>
      <c r="AS11" s="40" t="n"/>
      <c r="AT11" s="40" t="n"/>
      <c r="AU11" s="40" t="n"/>
      <c r="AV11" s="40" t="n"/>
      <c r="AW11" s="40" t="n"/>
      <c r="AX11" s="40" t="n"/>
      <c r="AY11" s="40" t="n"/>
      <c r="AZ11" s="40" t="n"/>
      <c r="BA11" s="40" t="n"/>
      <c r="BB11" s="40" t="n"/>
      <c r="BC11" s="40" t="n"/>
      <c r="BD11" s="40" t="n"/>
      <c r="BE11" s="40" t="n"/>
      <c r="BF11" s="40" t="n"/>
      <c r="BG11" s="40" t="n"/>
      <c r="BH11" s="40" t="n"/>
      <c r="BJ11" s="29">
        <f>IFERROR(MATCH(ROW()-5,일정목록!$K$5:$K$54,0),"")</f>
        <v/>
      </c>
    </row>
    <row r="12">
      <c r="A12" s="38">
        <f>IF($BJ12="","",INDEX(일정목록!$B$5:$B$54,$BJ12))</f>
        <v/>
      </c>
      <c r="B12" s="39">
        <f>IF($BJ12="","",INDEX(일정목록!$D$5:$D$54,$BJ12))</f>
        <v/>
      </c>
      <c r="C12" s="39">
        <f>IF($BJ12="","",INDEX(일정목록!$E$5:$E$54,$BJ12))</f>
        <v/>
      </c>
      <c r="D12" s="28">
        <f>IF($BJ12="","",IF(INDEX(일정목록!$F$5:$F$54,$BJ12)="","예정",INDEX(일정목록!$F$5:$F$54,$BJ12)))</f>
        <v/>
      </c>
      <c r="E12" s="40" t="n"/>
      <c r="F12" s="40" t="n"/>
      <c r="G12" s="40" t="n"/>
      <c r="H12" s="40" t="n"/>
      <c r="I12" s="40" t="n"/>
      <c r="J12" s="40" t="n"/>
      <c r="K12" s="40" t="n"/>
      <c r="L12" s="40" t="n"/>
      <c r="M12" s="40" t="n"/>
      <c r="N12" s="40" t="n"/>
      <c r="O12" s="40" t="n"/>
      <c r="P12" s="40" t="n"/>
      <c r="Q12" s="40" t="n"/>
      <c r="R12" s="40" t="n"/>
      <c r="S12" s="40" t="n"/>
      <c r="T12" s="40" t="n"/>
      <c r="U12" s="40" t="n"/>
      <c r="V12" s="40" t="n"/>
      <c r="W12" s="40" t="n"/>
      <c r="X12" s="40" t="n"/>
      <c r="Y12" s="40" t="n"/>
      <c r="Z12" s="40" t="n"/>
      <c r="AA12" s="40" t="n"/>
      <c r="AB12" s="40" t="n"/>
      <c r="AC12" s="40" t="n"/>
      <c r="AD12" s="40" t="n"/>
      <c r="AE12" s="40" t="n"/>
      <c r="AF12" s="40" t="n"/>
      <c r="AG12" s="40" t="n"/>
      <c r="AH12" s="40" t="n"/>
      <c r="AI12" s="40" t="n"/>
      <c r="AJ12" s="40" t="n"/>
      <c r="AK12" s="40" t="n"/>
      <c r="AL12" s="40" t="n"/>
      <c r="AM12" s="40" t="n"/>
      <c r="AN12" s="40" t="n"/>
      <c r="AO12" s="40" t="n"/>
      <c r="AP12" s="40" t="n"/>
      <c r="AQ12" s="40" t="n"/>
      <c r="AR12" s="40" t="n"/>
      <c r="AS12" s="40" t="n"/>
      <c r="AT12" s="40" t="n"/>
      <c r="AU12" s="40" t="n"/>
      <c r="AV12" s="40" t="n"/>
      <c r="AW12" s="40" t="n"/>
      <c r="AX12" s="40" t="n"/>
      <c r="AY12" s="40" t="n"/>
      <c r="AZ12" s="40" t="n"/>
      <c r="BA12" s="40" t="n"/>
      <c r="BB12" s="40" t="n"/>
      <c r="BC12" s="40" t="n"/>
      <c r="BD12" s="40" t="n"/>
      <c r="BE12" s="40" t="n"/>
      <c r="BF12" s="40" t="n"/>
      <c r="BG12" s="40" t="n"/>
      <c r="BH12" s="40" t="n"/>
      <c r="BJ12" s="29">
        <f>IFERROR(MATCH(ROW()-5,일정목록!$K$5:$K$54,0),"")</f>
        <v/>
      </c>
    </row>
    <row r="13">
      <c r="A13" s="38">
        <f>IF($BJ13="","",INDEX(일정목록!$B$5:$B$54,$BJ13))</f>
        <v/>
      </c>
      <c r="B13" s="39">
        <f>IF($BJ13="","",INDEX(일정목록!$D$5:$D$54,$BJ13))</f>
        <v/>
      </c>
      <c r="C13" s="39">
        <f>IF($BJ13="","",INDEX(일정목록!$E$5:$E$54,$BJ13))</f>
        <v/>
      </c>
      <c r="D13" s="28">
        <f>IF($BJ13="","",IF(INDEX(일정목록!$F$5:$F$54,$BJ13)="","예정",INDEX(일정목록!$F$5:$F$54,$BJ13)))</f>
        <v/>
      </c>
      <c r="E13" s="40" t="n"/>
      <c r="F13" s="40" t="n"/>
      <c r="G13" s="40" t="n"/>
      <c r="H13" s="40" t="n"/>
      <c r="I13" s="40" t="n"/>
      <c r="J13" s="40" t="n"/>
      <c r="K13" s="40" t="n"/>
      <c r="L13" s="40" t="n"/>
      <c r="M13" s="40" t="n"/>
      <c r="N13" s="40" t="n"/>
      <c r="O13" s="40" t="n"/>
      <c r="P13" s="40" t="n"/>
      <c r="Q13" s="40" t="n"/>
      <c r="R13" s="40" t="n"/>
      <c r="S13" s="40" t="n"/>
      <c r="T13" s="40" t="n"/>
      <c r="U13" s="40" t="n"/>
      <c r="V13" s="40" t="n"/>
      <c r="W13" s="40" t="n"/>
      <c r="X13" s="40" t="n"/>
      <c r="Y13" s="40" t="n"/>
      <c r="Z13" s="40" t="n"/>
      <c r="AA13" s="40" t="n"/>
      <c r="AB13" s="40" t="n"/>
      <c r="AC13" s="40" t="n"/>
      <c r="AD13" s="40" t="n"/>
      <c r="AE13" s="40" t="n"/>
      <c r="AF13" s="40" t="n"/>
      <c r="AG13" s="40" t="n"/>
      <c r="AH13" s="40" t="n"/>
      <c r="AI13" s="40" t="n"/>
      <c r="AJ13" s="40" t="n"/>
      <c r="AK13" s="40" t="n"/>
      <c r="AL13" s="40" t="n"/>
      <c r="AM13" s="40" t="n"/>
      <c r="AN13" s="40" t="n"/>
      <c r="AO13" s="40" t="n"/>
      <c r="AP13" s="40" t="n"/>
      <c r="AQ13" s="40" t="n"/>
      <c r="AR13" s="40" t="n"/>
      <c r="AS13" s="40" t="n"/>
      <c r="AT13" s="40" t="n"/>
      <c r="AU13" s="40" t="n"/>
      <c r="AV13" s="40" t="n"/>
      <c r="AW13" s="40" t="n"/>
      <c r="AX13" s="40" t="n"/>
      <c r="AY13" s="40" t="n"/>
      <c r="AZ13" s="40" t="n"/>
      <c r="BA13" s="40" t="n"/>
      <c r="BB13" s="40" t="n"/>
      <c r="BC13" s="40" t="n"/>
      <c r="BD13" s="40" t="n"/>
      <c r="BE13" s="40" t="n"/>
      <c r="BF13" s="40" t="n"/>
      <c r="BG13" s="40" t="n"/>
      <c r="BH13" s="40" t="n"/>
      <c r="BJ13" s="29">
        <f>IFERROR(MATCH(ROW()-5,일정목록!$K$5:$K$54,0),"")</f>
        <v/>
      </c>
    </row>
    <row r="14">
      <c r="A14" s="38">
        <f>IF($BJ14="","",INDEX(일정목록!$B$5:$B$54,$BJ14))</f>
        <v/>
      </c>
      <c r="B14" s="39">
        <f>IF($BJ14="","",INDEX(일정목록!$D$5:$D$54,$BJ14))</f>
        <v/>
      </c>
      <c r="C14" s="39">
        <f>IF($BJ14="","",INDEX(일정목록!$E$5:$E$54,$BJ14))</f>
        <v/>
      </c>
      <c r="D14" s="28">
        <f>IF($BJ14="","",IF(INDEX(일정목록!$F$5:$F$54,$BJ14)="","예정",INDEX(일정목록!$F$5:$F$54,$BJ14)))</f>
        <v/>
      </c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  <c r="N14" s="40" t="n"/>
      <c r="O14" s="40" t="n"/>
      <c r="P14" s="40" t="n"/>
      <c r="Q14" s="40" t="n"/>
      <c r="R14" s="40" t="n"/>
      <c r="S14" s="40" t="n"/>
      <c r="T14" s="40" t="n"/>
      <c r="U14" s="40" t="n"/>
      <c r="V14" s="40" t="n"/>
      <c r="W14" s="40" t="n"/>
      <c r="X14" s="40" t="n"/>
      <c r="Y14" s="40" t="n"/>
      <c r="Z14" s="40" t="n"/>
      <c r="AA14" s="40" t="n"/>
      <c r="AB14" s="40" t="n"/>
      <c r="AC14" s="40" t="n"/>
      <c r="AD14" s="40" t="n"/>
      <c r="AE14" s="40" t="n"/>
      <c r="AF14" s="40" t="n"/>
      <c r="AG14" s="40" t="n"/>
      <c r="AH14" s="40" t="n"/>
      <c r="AI14" s="40" t="n"/>
      <c r="AJ14" s="40" t="n"/>
      <c r="AK14" s="40" t="n"/>
      <c r="AL14" s="40" t="n"/>
      <c r="AM14" s="40" t="n"/>
      <c r="AN14" s="40" t="n"/>
      <c r="AO14" s="40" t="n"/>
      <c r="AP14" s="40" t="n"/>
      <c r="AQ14" s="40" t="n"/>
      <c r="AR14" s="40" t="n"/>
      <c r="AS14" s="40" t="n"/>
      <c r="AT14" s="40" t="n"/>
      <c r="AU14" s="40" t="n"/>
      <c r="AV14" s="40" t="n"/>
      <c r="AW14" s="40" t="n"/>
      <c r="AX14" s="40" t="n"/>
      <c r="AY14" s="40" t="n"/>
      <c r="AZ14" s="40" t="n"/>
      <c r="BA14" s="40" t="n"/>
      <c r="BB14" s="40" t="n"/>
      <c r="BC14" s="40" t="n"/>
      <c r="BD14" s="40" t="n"/>
      <c r="BE14" s="40" t="n"/>
      <c r="BF14" s="40" t="n"/>
      <c r="BG14" s="40" t="n"/>
      <c r="BH14" s="40" t="n"/>
      <c r="BJ14" s="29">
        <f>IFERROR(MATCH(ROW()-5,일정목록!$K$5:$K$54,0),"")</f>
        <v/>
      </c>
    </row>
    <row r="15">
      <c r="A15" s="38">
        <f>IF($BJ15="","",INDEX(일정목록!$B$5:$B$54,$BJ15))</f>
        <v/>
      </c>
      <c r="B15" s="39">
        <f>IF($BJ15="","",INDEX(일정목록!$D$5:$D$54,$BJ15))</f>
        <v/>
      </c>
      <c r="C15" s="39">
        <f>IF($BJ15="","",INDEX(일정목록!$E$5:$E$54,$BJ15))</f>
        <v/>
      </c>
      <c r="D15" s="28">
        <f>IF($BJ15="","",IF(INDEX(일정목록!$F$5:$F$54,$BJ15)="","예정",INDEX(일정목록!$F$5:$F$54,$BJ15)))</f>
        <v/>
      </c>
      <c r="E15" s="40" t="n"/>
      <c r="F15" s="40" t="n"/>
      <c r="G15" s="40" t="n"/>
      <c r="H15" s="40" t="n"/>
      <c r="I15" s="40" t="n"/>
      <c r="J15" s="40" t="n"/>
      <c r="K15" s="40" t="n"/>
      <c r="L15" s="40" t="n"/>
      <c r="M15" s="40" t="n"/>
      <c r="N15" s="40" t="n"/>
      <c r="O15" s="40" t="n"/>
      <c r="P15" s="40" t="n"/>
      <c r="Q15" s="40" t="n"/>
      <c r="R15" s="40" t="n"/>
      <c r="S15" s="40" t="n"/>
      <c r="T15" s="40" t="n"/>
      <c r="U15" s="40" t="n"/>
      <c r="V15" s="40" t="n"/>
      <c r="W15" s="40" t="n"/>
      <c r="X15" s="40" t="n"/>
      <c r="Y15" s="40" t="n"/>
      <c r="Z15" s="40" t="n"/>
      <c r="AA15" s="40" t="n"/>
      <c r="AB15" s="40" t="n"/>
      <c r="AC15" s="40" t="n"/>
      <c r="AD15" s="40" t="n"/>
      <c r="AE15" s="40" t="n"/>
      <c r="AF15" s="40" t="n"/>
      <c r="AG15" s="40" t="n"/>
      <c r="AH15" s="40" t="n"/>
      <c r="AI15" s="40" t="n"/>
      <c r="AJ15" s="40" t="n"/>
      <c r="AK15" s="40" t="n"/>
      <c r="AL15" s="40" t="n"/>
      <c r="AM15" s="40" t="n"/>
      <c r="AN15" s="40" t="n"/>
      <c r="AO15" s="40" t="n"/>
      <c r="AP15" s="40" t="n"/>
      <c r="AQ15" s="40" t="n"/>
      <c r="AR15" s="40" t="n"/>
      <c r="AS15" s="40" t="n"/>
      <c r="AT15" s="40" t="n"/>
      <c r="AU15" s="40" t="n"/>
      <c r="AV15" s="40" t="n"/>
      <c r="AW15" s="40" t="n"/>
      <c r="AX15" s="40" t="n"/>
      <c r="AY15" s="40" t="n"/>
      <c r="AZ15" s="40" t="n"/>
      <c r="BA15" s="40" t="n"/>
      <c r="BB15" s="40" t="n"/>
      <c r="BC15" s="40" t="n"/>
      <c r="BD15" s="40" t="n"/>
      <c r="BE15" s="40" t="n"/>
      <c r="BF15" s="40" t="n"/>
      <c r="BG15" s="40" t="n"/>
      <c r="BH15" s="40" t="n"/>
      <c r="BJ15" s="29">
        <f>IFERROR(MATCH(ROW()-5,일정목록!$K$5:$K$54,0),"")</f>
        <v/>
      </c>
    </row>
    <row r="16">
      <c r="A16" s="38">
        <f>IF($BJ16="","",INDEX(일정목록!$B$5:$B$54,$BJ16))</f>
        <v/>
      </c>
      <c r="B16" s="39">
        <f>IF($BJ16="","",INDEX(일정목록!$D$5:$D$54,$BJ16))</f>
        <v/>
      </c>
      <c r="C16" s="39">
        <f>IF($BJ16="","",INDEX(일정목록!$E$5:$E$54,$BJ16))</f>
        <v/>
      </c>
      <c r="D16" s="28">
        <f>IF($BJ16="","",IF(INDEX(일정목록!$F$5:$F$54,$BJ16)="","예정",INDEX(일정목록!$F$5:$F$54,$BJ16)))</f>
        <v/>
      </c>
      <c r="E16" s="40" t="n"/>
      <c r="F16" s="40" t="n"/>
      <c r="G16" s="40" t="n"/>
      <c r="H16" s="40" t="n"/>
      <c r="I16" s="40" t="n"/>
      <c r="J16" s="40" t="n"/>
      <c r="K16" s="40" t="n"/>
      <c r="L16" s="40" t="n"/>
      <c r="M16" s="40" t="n"/>
      <c r="N16" s="40" t="n"/>
      <c r="O16" s="40" t="n"/>
      <c r="P16" s="40" t="n"/>
      <c r="Q16" s="40" t="n"/>
      <c r="R16" s="40" t="n"/>
      <c r="S16" s="40" t="n"/>
      <c r="T16" s="40" t="n"/>
      <c r="U16" s="40" t="n"/>
      <c r="V16" s="40" t="n"/>
      <c r="W16" s="40" t="n"/>
      <c r="X16" s="40" t="n"/>
      <c r="Y16" s="40" t="n"/>
      <c r="Z16" s="40" t="n"/>
      <c r="AA16" s="40" t="n"/>
      <c r="AB16" s="40" t="n"/>
      <c r="AC16" s="40" t="n"/>
      <c r="AD16" s="40" t="n"/>
      <c r="AE16" s="40" t="n"/>
      <c r="AF16" s="40" t="n"/>
      <c r="AG16" s="40" t="n"/>
      <c r="AH16" s="40" t="n"/>
      <c r="AI16" s="40" t="n"/>
      <c r="AJ16" s="40" t="n"/>
      <c r="AK16" s="40" t="n"/>
      <c r="AL16" s="40" t="n"/>
      <c r="AM16" s="40" t="n"/>
      <c r="AN16" s="40" t="n"/>
      <c r="AO16" s="40" t="n"/>
      <c r="AP16" s="40" t="n"/>
      <c r="AQ16" s="40" t="n"/>
      <c r="AR16" s="40" t="n"/>
      <c r="AS16" s="40" t="n"/>
      <c r="AT16" s="40" t="n"/>
      <c r="AU16" s="40" t="n"/>
      <c r="AV16" s="40" t="n"/>
      <c r="AW16" s="40" t="n"/>
      <c r="AX16" s="40" t="n"/>
      <c r="AY16" s="40" t="n"/>
      <c r="AZ16" s="40" t="n"/>
      <c r="BA16" s="40" t="n"/>
      <c r="BB16" s="40" t="n"/>
      <c r="BC16" s="40" t="n"/>
      <c r="BD16" s="40" t="n"/>
      <c r="BE16" s="40" t="n"/>
      <c r="BF16" s="40" t="n"/>
      <c r="BG16" s="40" t="n"/>
      <c r="BH16" s="40" t="n"/>
      <c r="BJ16" s="29">
        <f>IFERROR(MATCH(ROW()-5,일정목록!$K$5:$K$54,0),"")</f>
        <v/>
      </c>
    </row>
    <row r="17">
      <c r="A17" s="38">
        <f>IF($BJ17="","",INDEX(일정목록!$B$5:$B$54,$BJ17))</f>
        <v/>
      </c>
      <c r="B17" s="39">
        <f>IF($BJ17="","",INDEX(일정목록!$D$5:$D$54,$BJ17))</f>
        <v/>
      </c>
      <c r="C17" s="39">
        <f>IF($BJ17="","",INDEX(일정목록!$E$5:$E$54,$BJ17))</f>
        <v/>
      </c>
      <c r="D17" s="28">
        <f>IF($BJ17="","",IF(INDEX(일정목록!$F$5:$F$54,$BJ17)="","예정",INDEX(일정목록!$F$5:$F$54,$BJ17)))</f>
        <v/>
      </c>
      <c r="E17" s="40" t="n"/>
      <c r="F17" s="40" t="n"/>
      <c r="G17" s="40" t="n"/>
      <c r="H17" s="40" t="n"/>
      <c r="I17" s="40" t="n"/>
      <c r="J17" s="40" t="n"/>
      <c r="K17" s="40" t="n"/>
      <c r="L17" s="40" t="n"/>
      <c r="M17" s="40" t="n"/>
      <c r="N17" s="40" t="n"/>
      <c r="O17" s="40" t="n"/>
      <c r="P17" s="40" t="n"/>
      <c r="Q17" s="40" t="n"/>
      <c r="R17" s="40" t="n"/>
      <c r="S17" s="40" t="n"/>
      <c r="T17" s="40" t="n"/>
      <c r="U17" s="40" t="n"/>
      <c r="V17" s="40" t="n"/>
      <c r="W17" s="40" t="n"/>
      <c r="X17" s="40" t="n"/>
      <c r="Y17" s="40" t="n"/>
      <c r="Z17" s="40" t="n"/>
      <c r="AA17" s="40" t="n"/>
      <c r="AB17" s="40" t="n"/>
      <c r="AC17" s="40" t="n"/>
      <c r="AD17" s="40" t="n"/>
      <c r="AE17" s="40" t="n"/>
      <c r="AF17" s="40" t="n"/>
      <c r="AG17" s="40" t="n"/>
      <c r="AH17" s="40" t="n"/>
      <c r="AI17" s="40" t="n"/>
      <c r="AJ17" s="40" t="n"/>
      <c r="AK17" s="40" t="n"/>
      <c r="AL17" s="40" t="n"/>
      <c r="AM17" s="40" t="n"/>
      <c r="AN17" s="40" t="n"/>
      <c r="AO17" s="40" t="n"/>
      <c r="AP17" s="40" t="n"/>
      <c r="AQ17" s="40" t="n"/>
      <c r="AR17" s="40" t="n"/>
      <c r="AS17" s="40" t="n"/>
      <c r="AT17" s="40" t="n"/>
      <c r="AU17" s="40" t="n"/>
      <c r="AV17" s="40" t="n"/>
      <c r="AW17" s="40" t="n"/>
      <c r="AX17" s="40" t="n"/>
      <c r="AY17" s="40" t="n"/>
      <c r="AZ17" s="40" t="n"/>
      <c r="BA17" s="40" t="n"/>
      <c r="BB17" s="40" t="n"/>
      <c r="BC17" s="40" t="n"/>
      <c r="BD17" s="40" t="n"/>
      <c r="BE17" s="40" t="n"/>
      <c r="BF17" s="40" t="n"/>
      <c r="BG17" s="40" t="n"/>
      <c r="BH17" s="40" t="n"/>
      <c r="BJ17" s="29">
        <f>IFERROR(MATCH(ROW()-5,일정목록!$K$5:$K$54,0),"")</f>
        <v/>
      </c>
    </row>
    <row r="18">
      <c r="A18" s="38">
        <f>IF($BJ18="","",INDEX(일정목록!$B$5:$B$54,$BJ18))</f>
        <v/>
      </c>
      <c r="B18" s="39">
        <f>IF($BJ18="","",INDEX(일정목록!$D$5:$D$54,$BJ18))</f>
        <v/>
      </c>
      <c r="C18" s="39">
        <f>IF($BJ18="","",INDEX(일정목록!$E$5:$E$54,$BJ18))</f>
        <v/>
      </c>
      <c r="D18" s="28">
        <f>IF($BJ18="","",IF(INDEX(일정목록!$F$5:$F$54,$BJ18)="","예정",INDEX(일정목록!$F$5:$F$54,$BJ18)))</f>
        <v/>
      </c>
      <c r="E18" s="40" t="n"/>
      <c r="F18" s="40" t="n"/>
      <c r="G18" s="40" t="n"/>
      <c r="H18" s="40" t="n"/>
      <c r="I18" s="40" t="n"/>
      <c r="J18" s="40" t="n"/>
      <c r="K18" s="40" t="n"/>
      <c r="L18" s="40" t="n"/>
      <c r="M18" s="40" t="n"/>
      <c r="N18" s="40" t="n"/>
      <c r="O18" s="40" t="n"/>
      <c r="P18" s="40" t="n"/>
      <c r="Q18" s="40" t="n"/>
      <c r="R18" s="40" t="n"/>
      <c r="S18" s="40" t="n"/>
      <c r="T18" s="40" t="n"/>
      <c r="U18" s="40" t="n"/>
      <c r="V18" s="40" t="n"/>
      <c r="W18" s="40" t="n"/>
      <c r="X18" s="40" t="n"/>
      <c r="Y18" s="40" t="n"/>
      <c r="Z18" s="40" t="n"/>
      <c r="AA18" s="40" t="n"/>
      <c r="AB18" s="40" t="n"/>
      <c r="AC18" s="40" t="n"/>
      <c r="AD18" s="40" t="n"/>
      <c r="AE18" s="40" t="n"/>
      <c r="AF18" s="40" t="n"/>
      <c r="AG18" s="40" t="n"/>
      <c r="AH18" s="40" t="n"/>
      <c r="AI18" s="40" t="n"/>
      <c r="AJ18" s="40" t="n"/>
      <c r="AK18" s="40" t="n"/>
      <c r="AL18" s="40" t="n"/>
      <c r="AM18" s="40" t="n"/>
      <c r="AN18" s="40" t="n"/>
      <c r="AO18" s="40" t="n"/>
      <c r="AP18" s="40" t="n"/>
      <c r="AQ18" s="40" t="n"/>
      <c r="AR18" s="40" t="n"/>
      <c r="AS18" s="40" t="n"/>
      <c r="AT18" s="40" t="n"/>
      <c r="AU18" s="40" t="n"/>
      <c r="AV18" s="40" t="n"/>
      <c r="AW18" s="40" t="n"/>
      <c r="AX18" s="40" t="n"/>
      <c r="AY18" s="40" t="n"/>
      <c r="AZ18" s="40" t="n"/>
      <c r="BA18" s="40" t="n"/>
      <c r="BB18" s="40" t="n"/>
      <c r="BC18" s="40" t="n"/>
      <c r="BD18" s="40" t="n"/>
      <c r="BE18" s="40" t="n"/>
      <c r="BF18" s="40" t="n"/>
      <c r="BG18" s="40" t="n"/>
      <c r="BH18" s="40" t="n"/>
      <c r="BJ18" s="29">
        <f>IFERROR(MATCH(ROW()-5,일정목록!$K$5:$K$54,0),"")</f>
        <v/>
      </c>
    </row>
    <row r="19">
      <c r="A19" s="38">
        <f>IF($BJ19="","",INDEX(일정목록!$B$5:$B$54,$BJ19))</f>
        <v/>
      </c>
      <c r="B19" s="39">
        <f>IF($BJ19="","",INDEX(일정목록!$D$5:$D$54,$BJ19))</f>
        <v/>
      </c>
      <c r="C19" s="39">
        <f>IF($BJ19="","",INDEX(일정목록!$E$5:$E$54,$BJ19))</f>
        <v/>
      </c>
      <c r="D19" s="28">
        <f>IF($BJ19="","",IF(INDEX(일정목록!$F$5:$F$54,$BJ19)="","예정",INDEX(일정목록!$F$5:$F$54,$BJ19)))</f>
        <v/>
      </c>
      <c r="E19" s="40" t="n"/>
      <c r="F19" s="40" t="n"/>
      <c r="G19" s="40" t="n"/>
      <c r="H19" s="40" t="n"/>
      <c r="I19" s="40" t="n"/>
      <c r="J19" s="40" t="n"/>
      <c r="K19" s="40" t="n"/>
      <c r="L19" s="40" t="n"/>
      <c r="M19" s="40" t="n"/>
      <c r="N19" s="40" t="n"/>
      <c r="O19" s="40" t="n"/>
      <c r="P19" s="40" t="n"/>
      <c r="Q19" s="40" t="n"/>
      <c r="R19" s="40" t="n"/>
      <c r="S19" s="40" t="n"/>
      <c r="T19" s="40" t="n"/>
      <c r="U19" s="40" t="n"/>
      <c r="V19" s="40" t="n"/>
      <c r="W19" s="40" t="n"/>
      <c r="X19" s="40" t="n"/>
      <c r="Y19" s="40" t="n"/>
      <c r="Z19" s="40" t="n"/>
      <c r="AA19" s="40" t="n"/>
      <c r="AB19" s="40" t="n"/>
      <c r="AC19" s="40" t="n"/>
      <c r="AD19" s="40" t="n"/>
      <c r="AE19" s="40" t="n"/>
      <c r="AF19" s="40" t="n"/>
      <c r="AG19" s="40" t="n"/>
      <c r="AH19" s="40" t="n"/>
      <c r="AI19" s="40" t="n"/>
      <c r="AJ19" s="40" t="n"/>
      <c r="AK19" s="40" t="n"/>
      <c r="AL19" s="40" t="n"/>
      <c r="AM19" s="40" t="n"/>
      <c r="AN19" s="40" t="n"/>
      <c r="AO19" s="40" t="n"/>
      <c r="AP19" s="40" t="n"/>
      <c r="AQ19" s="40" t="n"/>
      <c r="AR19" s="40" t="n"/>
      <c r="AS19" s="40" t="n"/>
      <c r="AT19" s="40" t="n"/>
      <c r="AU19" s="40" t="n"/>
      <c r="AV19" s="40" t="n"/>
      <c r="AW19" s="40" t="n"/>
      <c r="AX19" s="40" t="n"/>
      <c r="AY19" s="40" t="n"/>
      <c r="AZ19" s="40" t="n"/>
      <c r="BA19" s="40" t="n"/>
      <c r="BB19" s="40" t="n"/>
      <c r="BC19" s="40" t="n"/>
      <c r="BD19" s="40" t="n"/>
      <c r="BE19" s="40" t="n"/>
      <c r="BF19" s="40" t="n"/>
      <c r="BG19" s="40" t="n"/>
      <c r="BH19" s="40" t="n"/>
      <c r="BJ19" s="29">
        <f>IFERROR(MATCH(ROW()-5,일정목록!$K$5:$K$54,0),"")</f>
        <v/>
      </c>
    </row>
    <row r="20">
      <c r="A20" s="38">
        <f>IF($BJ20="","",INDEX(일정목록!$B$5:$B$54,$BJ20))</f>
        <v/>
      </c>
      <c r="B20" s="39">
        <f>IF($BJ20="","",INDEX(일정목록!$D$5:$D$54,$BJ20))</f>
        <v/>
      </c>
      <c r="C20" s="39">
        <f>IF($BJ20="","",INDEX(일정목록!$E$5:$E$54,$BJ20))</f>
        <v/>
      </c>
      <c r="D20" s="28">
        <f>IF($BJ20="","",IF(INDEX(일정목록!$F$5:$F$54,$BJ20)="","예정",INDEX(일정목록!$F$5:$F$54,$BJ20)))</f>
        <v/>
      </c>
      <c r="E20" s="40" t="n"/>
      <c r="F20" s="40" t="n"/>
      <c r="G20" s="40" t="n"/>
      <c r="H20" s="40" t="n"/>
      <c r="I20" s="40" t="n"/>
      <c r="J20" s="40" t="n"/>
      <c r="K20" s="40" t="n"/>
      <c r="L20" s="40" t="n"/>
      <c r="M20" s="40" t="n"/>
      <c r="N20" s="40" t="n"/>
      <c r="O20" s="40" t="n"/>
      <c r="P20" s="40" t="n"/>
      <c r="Q20" s="40" t="n"/>
      <c r="R20" s="40" t="n"/>
      <c r="S20" s="40" t="n"/>
      <c r="T20" s="40" t="n"/>
      <c r="U20" s="40" t="n"/>
      <c r="V20" s="40" t="n"/>
      <c r="W20" s="40" t="n"/>
      <c r="X20" s="40" t="n"/>
      <c r="Y20" s="40" t="n"/>
      <c r="Z20" s="40" t="n"/>
      <c r="AA20" s="40" t="n"/>
      <c r="AB20" s="40" t="n"/>
      <c r="AC20" s="40" t="n"/>
      <c r="AD20" s="40" t="n"/>
      <c r="AE20" s="40" t="n"/>
      <c r="AF20" s="40" t="n"/>
      <c r="AG20" s="40" t="n"/>
      <c r="AH20" s="40" t="n"/>
      <c r="AI20" s="40" t="n"/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J20" s="29">
        <f>IFERROR(MATCH(ROW()-5,일정목록!$K$5:$K$54,0),"")</f>
        <v/>
      </c>
    </row>
    <row r="21">
      <c r="A21" s="38">
        <f>IF($BJ21="","",INDEX(일정목록!$B$5:$B$54,$BJ21))</f>
        <v/>
      </c>
      <c r="B21" s="39">
        <f>IF($BJ21="","",INDEX(일정목록!$D$5:$D$54,$BJ21))</f>
        <v/>
      </c>
      <c r="C21" s="39">
        <f>IF($BJ21="","",INDEX(일정목록!$E$5:$E$54,$BJ21))</f>
        <v/>
      </c>
      <c r="D21" s="28">
        <f>IF($BJ21="","",IF(INDEX(일정목록!$F$5:$F$54,$BJ21)="","예정",INDEX(일정목록!$F$5:$F$54,$BJ21)))</f>
        <v/>
      </c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  <c r="AA21" s="40" t="n"/>
      <c r="AB21" s="40" t="n"/>
      <c r="AC21" s="40" t="n"/>
      <c r="AD21" s="40" t="n"/>
      <c r="AE21" s="40" t="n"/>
      <c r="AF21" s="40" t="n"/>
      <c r="AG21" s="40" t="n"/>
      <c r="AH21" s="40" t="n"/>
      <c r="AI21" s="40" t="n"/>
      <c r="AJ21" s="40" t="n"/>
      <c r="AK21" s="40" t="n"/>
      <c r="AL21" s="40" t="n"/>
      <c r="AM21" s="40" t="n"/>
      <c r="AN21" s="40" t="n"/>
      <c r="AO21" s="40" t="n"/>
      <c r="AP21" s="40" t="n"/>
      <c r="AQ21" s="40" t="n"/>
      <c r="AR21" s="40" t="n"/>
      <c r="AS21" s="40" t="n"/>
      <c r="AT21" s="40" t="n"/>
      <c r="AU21" s="40" t="n"/>
      <c r="AV21" s="40" t="n"/>
      <c r="AW21" s="40" t="n"/>
      <c r="AX21" s="40" t="n"/>
      <c r="AY21" s="40" t="n"/>
      <c r="AZ21" s="40" t="n"/>
      <c r="BA21" s="40" t="n"/>
      <c r="BB21" s="40" t="n"/>
      <c r="BC21" s="40" t="n"/>
      <c r="BD21" s="40" t="n"/>
      <c r="BE21" s="40" t="n"/>
      <c r="BF21" s="40" t="n"/>
      <c r="BG21" s="40" t="n"/>
      <c r="BH21" s="40" t="n"/>
      <c r="BJ21" s="29">
        <f>IFERROR(MATCH(ROW()-5,일정목록!$K$5:$K$54,0),"")</f>
        <v/>
      </c>
    </row>
    <row r="22">
      <c r="A22" s="38">
        <f>IF($BJ22="","",INDEX(일정목록!$B$5:$B$54,$BJ22))</f>
        <v/>
      </c>
      <c r="B22" s="39">
        <f>IF($BJ22="","",INDEX(일정목록!$D$5:$D$54,$BJ22))</f>
        <v/>
      </c>
      <c r="C22" s="39">
        <f>IF($BJ22="","",INDEX(일정목록!$E$5:$E$54,$BJ22))</f>
        <v/>
      </c>
      <c r="D22" s="28">
        <f>IF($BJ22="","",IF(INDEX(일정목록!$F$5:$F$54,$BJ22)="","예정",INDEX(일정목록!$F$5:$F$54,$BJ22)))</f>
        <v/>
      </c>
      <c r="E22" s="40" t="n"/>
      <c r="F22" s="40" t="n"/>
      <c r="G22" s="40" t="n"/>
      <c r="H22" s="40" t="n"/>
      <c r="I22" s="40" t="n"/>
      <c r="J22" s="40" t="n"/>
      <c r="K22" s="40" t="n"/>
      <c r="L22" s="40" t="n"/>
      <c r="M22" s="40" t="n"/>
      <c r="N22" s="40" t="n"/>
      <c r="O22" s="40" t="n"/>
      <c r="P22" s="40" t="n"/>
      <c r="Q22" s="40" t="n"/>
      <c r="R22" s="40" t="n"/>
      <c r="S22" s="40" t="n"/>
      <c r="T22" s="40" t="n"/>
      <c r="U22" s="40" t="n"/>
      <c r="V22" s="40" t="n"/>
      <c r="W22" s="40" t="n"/>
      <c r="X22" s="40" t="n"/>
      <c r="Y22" s="40" t="n"/>
      <c r="Z22" s="40" t="n"/>
      <c r="AA22" s="40" t="n"/>
      <c r="AB22" s="40" t="n"/>
      <c r="AC22" s="40" t="n"/>
      <c r="AD22" s="40" t="n"/>
      <c r="AE22" s="40" t="n"/>
      <c r="AF22" s="40" t="n"/>
      <c r="AG22" s="40" t="n"/>
      <c r="AH22" s="40" t="n"/>
      <c r="AI22" s="40" t="n"/>
      <c r="AJ22" s="40" t="n"/>
      <c r="AK22" s="40" t="n"/>
      <c r="AL22" s="40" t="n"/>
      <c r="AM22" s="40" t="n"/>
      <c r="AN22" s="40" t="n"/>
      <c r="AO22" s="40" t="n"/>
      <c r="AP22" s="40" t="n"/>
      <c r="AQ22" s="40" t="n"/>
      <c r="AR22" s="40" t="n"/>
      <c r="AS22" s="40" t="n"/>
      <c r="AT22" s="40" t="n"/>
      <c r="AU22" s="40" t="n"/>
      <c r="AV22" s="40" t="n"/>
      <c r="AW22" s="40" t="n"/>
      <c r="AX22" s="40" t="n"/>
      <c r="AY22" s="40" t="n"/>
      <c r="AZ22" s="40" t="n"/>
      <c r="BA22" s="40" t="n"/>
      <c r="BB22" s="40" t="n"/>
      <c r="BC22" s="40" t="n"/>
      <c r="BD22" s="40" t="n"/>
      <c r="BE22" s="40" t="n"/>
      <c r="BF22" s="40" t="n"/>
      <c r="BG22" s="40" t="n"/>
      <c r="BH22" s="40" t="n"/>
      <c r="BJ22" s="29">
        <f>IFERROR(MATCH(ROW()-5,일정목록!$K$5:$K$54,0),"")</f>
        <v/>
      </c>
    </row>
    <row r="23">
      <c r="A23" s="38">
        <f>IF($BJ23="","",INDEX(일정목록!$B$5:$B$54,$BJ23))</f>
        <v/>
      </c>
      <c r="B23" s="39">
        <f>IF($BJ23="","",INDEX(일정목록!$D$5:$D$54,$BJ23))</f>
        <v/>
      </c>
      <c r="C23" s="39">
        <f>IF($BJ23="","",INDEX(일정목록!$E$5:$E$54,$BJ23))</f>
        <v/>
      </c>
      <c r="D23" s="28">
        <f>IF($BJ23="","",IF(INDEX(일정목록!$F$5:$F$54,$BJ23)="","예정",INDEX(일정목록!$F$5:$F$54,$BJ23)))</f>
        <v/>
      </c>
      <c r="E23" s="40" t="n"/>
      <c r="F23" s="40" t="n"/>
      <c r="G23" s="40" t="n"/>
      <c r="H23" s="40" t="n"/>
      <c r="I23" s="40" t="n"/>
      <c r="J23" s="40" t="n"/>
      <c r="K23" s="40" t="n"/>
      <c r="L23" s="40" t="n"/>
      <c r="M23" s="40" t="n"/>
      <c r="N23" s="40" t="n"/>
      <c r="O23" s="40" t="n"/>
      <c r="P23" s="40" t="n"/>
      <c r="Q23" s="40" t="n"/>
      <c r="R23" s="40" t="n"/>
      <c r="S23" s="40" t="n"/>
      <c r="T23" s="40" t="n"/>
      <c r="U23" s="40" t="n"/>
      <c r="V23" s="40" t="n"/>
      <c r="W23" s="40" t="n"/>
      <c r="X23" s="40" t="n"/>
      <c r="Y23" s="40" t="n"/>
      <c r="Z23" s="40" t="n"/>
      <c r="AA23" s="40" t="n"/>
      <c r="AB23" s="40" t="n"/>
      <c r="AC23" s="40" t="n"/>
      <c r="AD23" s="40" t="n"/>
      <c r="AE23" s="40" t="n"/>
      <c r="AF23" s="40" t="n"/>
      <c r="AG23" s="40" t="n"/>
      <c r="AH23" s="40" t="n"/>
      <c r="AI23" s="40" t="n"/>
      <c r="AJ23" s="40" t="n"/>
      <c r="AK23" s="40" t="n"/>
      <c r="AL23" s="40" t="n"/>
      <c r="AM23" s="40" t="n"/>
      <c r="AN23" s="40" t="n"/>
      <c r="AO23" s="40" t="n"/>
      <c r="AP23" s="40" t="n"/>
      <c r="AQ23" s="40" t="n"/>
      <c r="AR23" s="40" t="n"/>
      <c r="AS23" s="40" t="n"/>
      <c r="AT23" s="40" t="n"/>
      <c r="AU23" s="40" t="n"/>
      <c r="AV23" s="40" t="n"/>
      <c r="AW23" s="40" t="n"/>
      <c r="AX23" s="40" t="n"/>
      <c r="AY23" s="40" t="n"/>
      <c r="AZ23" s="40" t="n"/>
      <c r="BA23" s="40" t="n"/>
      <c r="BB23" s="40" t="n"/>
      <c r="BC23" s="40" t="n"/>
      <c r="BD23" s="40" t="n"/>
      <c r="BE23" s="40" t="n"/>
      <c r="BF23" s="40" t="n"/>
      <c r="BG23" s="40" t="n"/>
      <c r="BH23" s="40" t="n"/>
      <c r="BJ23" s="29">
        <f>IFERROR(MATCH(ROW()-5,일정목록!$K$5:$K$54,0),"")</f>
        <v/>
      </c>
    </row>
    <row r="24">
      <c r="A24" s="38">
        <f>IF($BJ24="","",INDEX(일정목록!$B$5:$B$54,$BJ24))</f>
        <v/>
      </c>
      <c r="B24" s="39">
        <f>IF($BJ24="","",INDEX(일정목록!$D$5:$D$54,$BJ24))</f>
        <v/>
      </c>
      <c r="C24" s="39">
        <f>IF($BJ24="","",INDEX(일정목록!$E$5:$E$54,$BJ24))</f>
        <v/>
      </c>
      <c r="D24" s="28">
        <f>IF($BJ24="","",IF(INDEX(일정목록!$F$5:$F$54,$BJ24)="","예정",INDEX(일정목록!$F$5:$F$54,$BJ24)))</f>
        <v/>
      </c>
      <c r="E24" s="40" t="n"/>
      <c r="F24" s="40" t="n"/>
      <c r="G24" s="40" t="n"/>
      <c r="H24" s="40" t="n"/>
      <c r="I24" s="40" t="n"/>
      <c r="J24" s="40" t="n"/>
      <c r="K24" s="40" t="n"/>
      <c r="L24" s="40" t="n"/>
      <c r="M24" s="40" t="n"/>
      <c r="N24" s="40" t="n"/>
      <c r="O24" s="40" t="n"/>
      <c r="P24" s="40" t="n"/>
      <c r="Q24" s="40" t="n"/>
      <c r="R24" s="40" t="n"/>
      <c r="S24" s="40" t="n"/>
      <c r="T24" s="40" t="n"/>
      <c r="U24" s="40" t="n"/>
      <c r="V24" s="40" t="n"/>
      <c r="W24" s="40" t="n"/>
      <c r="X24" s="40" t="n"/>
      <c r="Y24" s="40" t="n"/>
      <c r="Z24" s="40" t="n"/>
      <c r="AA24" s="40" t="n"/>
      <c r="AB24" s="40" t="n"/>
      <c r="AC24" s="40" t="n"/>
      <c r="AD24" s="40" t="n"/>
      <c r="AE24" s="40" t="n"/>
      <c r="AF24" s="40" t="n"/>
      <c r="AG24" s="40" t="n"/>
      <c r="AH24" s="40" t="n"/>
      <c r="AI24" s="40" t="n"/>
      <c r="AJ24" s="40" t="n"/>
      <c r="AK24" s="40" t="n"/>
      <c r="AL24" s="40" t="n"/>
      <c r="AM24" s="40" t="n"/>
      <c r="AN24" s="40" t="n"/>
      <c r="AO24" s="40" t="n"/>
      <c r="AP24" s="40" t="n"/>
      <c r="AQ24" s="40" t="n"/>
      <c r="AR24" s="40" t="n"/>
      <c r="AS24" s="40" t="n"/>
      <c r="AT24" s="40" t="n"/>
      <c r="AU24" s="40" t="n"/>
      <c r="AV24" s="40" t="n"/>
      <c r="AW24" s="40" t="n"/>
      <c r="AX24" s="40" t="n"/>
      <c r="AY24" s="40" t="n"/>
      <c r="AZ24" s="40" t="n"/>
      <c r="BA24" s="40" t="n"/>
      <c r="BB24" s="40" t="n"/>
      <c r="BC24" s="40" t="n"/>
      <c r="BD24" s="40" t="n"/>
      <c r="BE24" s="40" t="n"/>
      <c r="BF24" s="40" t="n"/>
      <c r="BG24" s="40" t="n"/>
      <c r="BH24" s="40" t="n"/>
      <c r="BJ24" s="29">
        <f>IFERROR(MATCH(ROW()-5,일정목록!$K$5:$K$54,0),"")</f>
        <v/>
      </c>
    </row>
    <row r="25">
      <c r="A25" s="38">
        <f>IF($BJ25="","",INDEX(일정목록!$B$5:$B$54,$BJ25))</f>
        <v/>
      </c>
      <c r="B25" s="39">
        <f>IF($BJ25="","",INDEX(일정목록!$D$5:$D$54,$BJ25))</f>
        <v/>
      </c>
      <c r="C25" s="39">
        <f>IF($BJ25="","",INDEX(일정목록!$E$5:$E$54,$BJ25))</f>
        <v/>
      </c>
      <c r="D25" s="28">
        <f>IF($BJ25="","",IF(INDEX(일정목록!$F$5:$F$54,$BJ25)="","예정",INDEX(일정목록!$F$5:$F$54,$BJ25)))</f>
        <v/>
      </c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40" t="n"/>
      <c r="T25" s="40" t="n"/>
      <c r="U25" s="40" t="n"/>
      <c r="V25" s="40" t="n"/>
      <c r="W25" s="40" t="n"/>
      <c r="X25" s="40" t="n"/>
      <c r="Y25" s="40" t="n"/>
      <c r="Z25" s="40" t="n"/>
      <c r="AA25" s="40" t="n"/>
      <c r="AB25" s="40" t="n"/>
      <c r="AC25" s="40" t="n"/>
      <c r="AD25" s="40" t="n"/>
      <c r="AE25" s="40" t="n"/>
      <c r="AF25" s="40" t="n"/>
      <c r="AG25" s="40" t="n"/>
      <c r="AH25" s="40" t="n"/>
      <c r="AI25" s="40" t="n"/>
      <c r="AJ25" s="40" t="n"/>
      <c r="AK25" s="40" t="n"/>
      <c r="AL25" s="40" t="n"/>
      <c r="AM25" s="40" t="n"/>
      <c r="AN25" s="40" t="n"/>
      <c r="AO25" s="40" t="n"/>
      <c r="AP25" s="40" t="n"/>
      <c r="AQ25" s="40" t="n"/>
      <c r="AR25" s="40" t="n"/>
      <c r="AS25" s="40" t="n"/>
      <c r="AT25" s="40" t="n"/>
      <c r="AU25" s="40" t="n"/>
      <c r="AV25" s="40" t="n"/>
      <c r="AW25" s="40" t="n"/>
      <c r="AX25" s="40" t="n"/>
      <c r="AY25" s="40" t="n"/>
      <c r="AZ25" s="40" t="n"/>
      <c r="BA25" s="40" t="n"/>
      <c r="BB25" s="40" t="n"/>
      <c r="BC25" s="40" t="n"/>
      <c r="BD25" s="40" t="n"/>
      <c r="BE25" s="40" t="n"/>
      <c r="BF25" s="40" t="n"/>
      <c r="BG25" s="40" t="n"/>
      <c r="BH25" s="40" t="n"/>
      <c r="BJ25" s="29">
        <f>IFERROR(MATCH(ROW()-5,일정목록!$K$5:$K$54,0),"")</f>
        <v/>
      </c>
    </row>
    <row r="26">
      <c r="A26" s="38">
        <f>IF($BJ26="","",INDEX(일정목록!$B$5:$B$54,$BJ26))</f>
        <v/>
      </c>
      <c r="B26" s="39">
        <f>IF($BJ26="","",INDEX(일정목록!$D$5:$D$54,$BJ26))</f>
        <v/>
      </c>
      <c r="C26" s="39">
        <f>IF($BJ26="","",INDEX(일정목록!$E$5:$E$54,$BJ26))</f>
        <v/>
      </c>
      <c r="D26" s="28">
        <f>IF($BJ26="","",IF(INDEX(일정목록!$F$5:$F$54,$BJ26)="","예정",INDEX(일정목록!$F$5:$F$54,$BJ26)))</f>
        <v/>
      </c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40" t="n"/>
      <c r="T26" s="40" t="n"/>
      <c r="U26" s="40" t="n"/>
      <c r="V26" s="40" t="n"/>
      <c r="W26" s="40" t="n"/>
      <c r="X26" s="40" t="n"/>
      <c r="Y26" s="40" t="n"/>
      <c r="Z26" s="40" t="n"/>
      <c r="AA26" s="40" t="n"/>
      <c r="AB26" s="40" t="n"/>
      <c r="AC26" s="40" t="n"/>
      <c r="AD26" s="40" t="n"/>
      <c r="AE26" s="40" t="n"/>
      <c r="AF26" s="40" t="n"/>
      <c r="AG26" s="40" t="n"/>
      <c r="AH26" s="40" t="n"/>
      <c r="AI26" s="40" t="n"/>
      <c r="AJ26" s="40" t="n"/>
      <c r="AK26" s="40" t="n"/>
      <c r="AL26" s="40" t="n"/>
      <c r="AM26" s="40" t="n"/>
      <c r="AN26" s="40" t="n"/>
      <c r="AO26" s="40" t="n"/>
      <c r="AP26" s="40" t="n"/>
      <c r="AQ26" s="40" t="n"/>
      <c r="AR26" s="40" t="n"/>
      <c r="AS26" s="40" t="n"/>
      <c r="AT26" s="40" t="n"/>
      <c r="AU26" s="40" t="n"/>
      <c r="AV26" s="40" t="n"/>
      <c r="AW26" s="40" t="n"/>
      <c r="AX26" s="40" t="n"/>
      <c r="AY26" s="40" t="n"/>
      <c r="AZ26" s="40" t="n"/>
      <c r="BA26" s="40" t="n"/>
      <c r="BB26" s="40" t="n"/>
      <c r="BC26" s="40" t="n"/>
      <c r="BD26" s="40" t="n"/>
      <c r="BE26" s="40" t="n"/>
      <c r="BF26" s="40" t="n"/>
      <c r="BG26" s="40" t="n"/>
      <c r="BH26" s="40" t="n"/>
      <c r="BJ26" s="29">
        <f>IFERROR(MATCH(ROW()-5,일정목록!$K$5:$K$54,0),"")</f>
        <v/>
      </c>
    </row>
    <row r="27">
      <c r="A27" s="38">
        <f>IF($BJ27="","",INDEX(일정목록!$B$5:$B$54,$BJ27))</f>
        <v/>
      </c>
      <c r="B27" s="39">
        <f>IF($BJ27="","",INDEX(일정목록!$D$5:$D$54,$BJ27))</f>
        <v/>
      </c>
      <c r="C27" s="39">
        <f>IF($BJ27="","",INDEX(일정목록!$E$5:$E$54,$BJ27))</f>
        <v/>
      </c>
      <c r="D27" s="28">
        <f>IF($BJ27="","",IF(INDEX(일정목록!$F$5:$F$54,$BJ27)="","예정",INDEX(일정목록!$F$5:$F$54,$BJ27)))</f>
        <v/>
      </c>
      <c r="E27" s="40" t="n"/>
      <c r="F27" s="40" t="n"/>
      <c r="G27" s="40" t="n"/>
      <c r="H27" s="40" t="n"/>
      <c r="I27" s="40" t="n"/>
      <c r="J27" s="40" t="n"/>
      <c r="K27" s="40" t="n"/>
      <c r="L27" s="40" t="n"/>
      <c r="M27" s="40" t="n"/>
      <c r="N27" s="40" t="n"/>
      <c r="O27" s="40" t="n"/>
      <c r="P27" s="40" t="n"/>
      <c r="Q27" s="40" t="n"/>
      <c r="R27" s="40" t="n"/>
      <c r="S27" s="40" t="n"/>
      <c r="T27" s="40" t="n"/>
      <c r="U27" s="40" t="n"/>
      <c r="V27" s="40" t="n"/>
      <c r="W27" s="40" t="n"/>
      <c r="X27" s="40" t="n"/>
      <c r="Y27" s="40" t="n"/>
      <c r="Z27" s="40" t="n"/>
      <c r="AA27" s="40" t="n"/>
      <c r="AB27" s="40" t="n"/>
      <c r="AC27" s="40" t="n"/>
      <c r="AD27" s="40" t="n"/>
      <c r="AE27" s="40" t="n"/>
      <c r="AF27" s="40" t="n"/>
      <c r="AG27" s="40" t="n"/>
      <c r="AH27" s="40" t="n"/>
      <c r="AI27" s="40" t="n"/>
      <c r="AJ27" s="40" t="n"/>
      <c r="AK27" s="40" t="n"/>
      <c r="AL27" s="40" t="n"/>
      <c r="AM27" s="40" t="n"/>
      <c r="AN27" s="40" t="n"/>
      <c r="AO27" s="40" t="n"/>
      <c r="AP27" s="40" t="n"/>
      <c r="AQ27" s="40" t="n"/>
      <c r="AR27" s="40" t="n"/>
      <c r="AS27" s="40" t="n"/>
      <c r="AT27" s="40" t="n"/>
      <c r="AU27" s="40" t="n"/>
      <c r="AV27" s="40" t="n"/>
      <c r="AW27" s="40" t="n"/>
      <c r="AX27" s="40" t="n"/>
      <c r="AY27" s="40" t="n"/>
      <c r="AZ27" s="40" t="n"/>
      <c r="BA27" s="40" t="n"/>
      <c r="BB27" s="40" t="n"/>
      <c r="BC27" s="40" t="n"/>
      <c r="BD27" s="40" t="n"/>
      <c r="BE27" s="40" t="n"/>
      <c r="BF27" s="40" t="n"/>
      <c r="BG27" s="40" t="n"/>
      <c r="BH27" s="40" t="n"/>
      <c r="BJ27" s="29">
        <f>IFERROR(MATCH(ROW()-5,일정목록!$K$5:$K$54,0),"")</f>
        <v/>
      </c>
    </row>
    <row r="28">
      <c r="A28" s="38">
        <f>IF($BJ28="","",INDEX(일정목록!$B$5:$B$54,$BJ28))</f>
        <v/>
      </c>
      <c r="B28" s="39">
        <f>IF($BJ28="","",INDEX(일정목록!$D$5:$D$54,$BJ28))</f>
        <v/>
      </c>
      <c r="C28" s="39">
        <f>IF($BJ28="","",INDEX(일정목록!$E$5:$E$54,$BJ28))</f>
        <v/>
      </c>
      <c r="D28" s="28">
        <f>IF($BJ28="","",IF(INDEX(일정목록!$F$5:$F$54,$BJ28)="","예정",INDEX(일정목록!$F$5:$F$54,$BJ28)))</f>
        <v/>
      </c>
      <c r="E28" s="40" t="n"/>
      <c r="F28" s="40" t="n"/>
      <c r="G28" s="40" t="n"/>
      <c r="H28" s="40" t="n"/>
      <c r="I28" s="40" t="n"/>
      <c r="J28" s="40" t="n"/>
      <c r="K28" s="40" t="n"/>
      <c r="L28" s="40" t="n"/>
      <c r="M28" s="40" t="n"/>
      <c r="N28" s="40" t="n"/>
      <c r="O28" s="40" t="n"/>
      <c r="P28" s="40" t="n"/>
      <c r="Q28" s="40" t="n"/>
      <c r="R28" s="40" t="n"/>
      <c r="S28" s="40" t="n"/>
      <c r="T28" s="40" t="n"/>
      <c r="U28" s="40" t="n"/>
      <c r="V28" s="40" t="n"/>
      <c r="W28" s="40" t="n"/>
      <c r="X28" s="40" t="n"/>
      <c r="Y28" s="40" t="n"/>
      <c r="Z28" s="40" t="n"/>
      <c r="AA28" s="40" t="n"/>
      <c r="AB28" s="40" t="n"/>
      <c r="AC28" s="40" t="n"/>
      <c r="AD28" s="40" t="n"/>
      <c r="AE28" s="40" t="n"/>
      <c r="AF28" s="40" t="n"/>
      <c r="AG28" s="40" t="n"/>
      <c r="AH28" s="40" t="n"/>
      <c r="AI28" s="40" t="n"/>
      <c r="AJ28" s="40" t="n"/>
      <c r="AK28" s="40" t="n"/>
      <c r="AL28" s="40" t="n"/>
      <c r="AM28" s="40" t="n"/>
      <c r="AN28" s="40" t="n"/>
      <c r="AO28" s="40" t="n"/>
      <c r="AP28" s="40" t="n"/>
      <c r="AQ28" s="40" t="n"/>
      <c r="AR28" s="40" t="n"/>
      <c r="AS28" s="40" t="n"/>
      <c r="AT28" s="40" t="n"/>
      <c r="AU28" s="40" t="n"/>
      <c r="AV28" s="40" t="n"/>
      <c r="AW28" s="40" t="n"/>
      <c r="AX28" s="40" t="n"/>
      <c r="AY28" s="40" t="n"/>
      <c r="AZ28" s="40" t="n"/>
      <c r="BA28" s="40" t="n"/>
      <c r="BB28" s="40" t="n"/>
      <c r="BC28" s="40" t="n"/>
      <c r="BD28" s="40" t="n"/>
      <c r="BE28" s="40" t="n"/>
      <c r="BF28" s="40" t="n"/>
      <c r="BG28" s="40" t="n"/>
      <c r="BH28" s="40" t="n"/>
      <c r="BJ28" s="29">
        <f>IFERROR(MATCH(ROW()-5,일정목록!$K$5:$K$54,0),"")</f>
        <v/>
      </c>
    </row>
    <row r="29">
      <c r="A29" s="38">
        <f>IF($BJ29="","",INDEX(일정목록!$B$5:$B$54,$BJ29))</f>
        <v/>
      </c>
      <c r="B29" s="39">
        <f>IF($BJ29="","",INDEX(일정목록!$D$5:$D$54,$BJ29))</f>
        <v/>
      </c>
      <c r="C29" s="39">
        <f>IF($BJ29="","",INDEX(일정목록!$E$5:$E$54,$BJ29))</f>
        <v/>
      </c>
      <c r="D29" s="28">
        <f>IF($BJ29="","",IF(INDEX(일정목록!$F$5:$F$54,$BJ29)="","예정",INDEX(일정목록!$F$5:$F$54,$BJ29)))</f>
        <v/>
      </c>
      <c r="E29" s="40" t="n"/>
      <c r="F29" s="40" t="n"/>
      <c r="G29" s="40" t="n"/>
      <c r="H29" s="40" t="n"/>
      <c r="I29" s="40" t="n"/>
      <c r="J29" s="40" t="n"/>
      <c r="K29" s="40" t="n"/>
      <c r="L29" s="40" t="n"/>
      <c r="M29" s="40" t="n"/>
      <c r="N29" s="40" t="n"/>
      <c r="O29" s="40" t="n"/>
      <c r="P29" s="40" t="n"/>
      <c r="Q29" s="40" t="n"/>
      <c r="R29" s="40" t="n"/>
      <c r="S29" s="40" t="n"/>
      <c r="T29" s="40" t="n"/>
      <c r="U29" s="40" t="n"/>
      <c r="V29" s="40" t="n"/>
      <c r="W29" s="40" t="n"/>
      <c r="X29" s="40" t="n"/>
      <c r="Y29" s="40" t="n"/>
      <c r="Z29" s="40" t="n"/>
      <c r="AA29" s="40" t="n"/>
      <c r="AB29" s="40" t="n"/>
      <c r="AC29" s="40" t="n"/>
      <c r="AD29" s="40" t="n"/>
      <c r="AE29" s="40" t="n"/>
      <c r="AF29" s="40" t="n"/>
      <c r="AG29" s="40" t="n"/>
      <c r="AH29" s="40" t="n"/>
      <c r="AI29" s="40" t="n"/>
      <c r="AJ29" s="40" t="n"/>
      <c r="AK29" s="40" t="n"/>
      <c r="AL29" s="40" t="n"/>
      <c r="AM29" s="40" t="n"/>
      <c r="AN29" s="40" t="n"/>
      <c r="AO29" s="40" t="n"/>
      <c r="AP29" s="40" t="n"/>
      <c r="AQ29" s="40" t="n"/>
      <c r="AR29" s="40" t="n"/>
      <c r="AS29" s="40" t="n"/>
      <c r="AT29" s="40" t="n"/>
      <c r="AU29" s="40" t="n"/>
      <c r="AV29" s="40" t="n"/>
      <c r="AW29" s="40" t="n"/>
      <c r="AX29" s="40" t="n"/>
      <c r="AY29" s="40" t="n"/>
      <c r="AZ29" s="40" t="n"/>
      <c r="BA29" s="40" t="n"/>
      <c r="BB29" s="40" t="n"/>
      <c r="BC29" s="40" t="n"/>
      <c r="BD29" s="40" t="n"/>
      <c r="BE29" s="40" t="n"/>
      <c r="BF29" s="40" t="n"/>
      <c r="BG29" s="40" t="n"/>
      <c r="BH29" s="40" t="n"/>
      <c r="BJ29" s="29">
        <f>IFERROR(MATCH(ROW()-5,일정목록!$K$5:$K$54,0),"")</f>
        <v/>
      </c>
    </row>
    <row r="30">
      <c r="A30" s="38">
        <f>IF($BJ30="","",INDEX(일정목록!$B$5:$B$54,$BJ30))</f>
        <v/>
      </c>
      <c r="B30" s="39">
        <f>IF($BJ30="","",INDEX(일정목록!$D$5:$D$54,$BJ30))</f>
        <v/>
      </c>
      <c r="C30" s="39">
        <f>IF($BJ30="","",INDEX(일정목록!$E$5:$E$54,$BJ30))</f>
        <v/>
      </c>
      <c r="D30" s="28">
        <f>IF($BJ30="","",IF(INDEX(일정목록!$F$5:$F$54,$BJ30)="","예정",INDEX(일정목록!$F$5:$F$54,$BJ30)))</f>
        <v/>
      </c>
      <c r="E30" s="40" t="n"/>
      <c r="F30" s="40" t="n"/>
      <c r="G30" s="40" t="n"/>
      <c r="H30" s="40" t="n"/>
      <c r="I30" s="40" t="n"/>
      <c r="J30" s="40" t="n"/>
      <c r="K30" s="40" t="n"/>
      <c r="L30" s="40" t="n"/>
      <c r="M30" s="40" t="n"/>
      <c r="N30" s="40" t="n"/>
      <c r="O30" s="40" t="n"/>
      <c r="P30" s="40" t="n"/>
      <c r="Q30" s="40" t="n"/>
      <c r="R30" s="40" t="n"/>
      <c r="S30" s="40" t="n"/>
      <c r="T30" s="40" t="n"/>
      <c r="U30" s="40" t="n"/>
      <c r="V30" s="40" t="n"/>
      <c r="W30" s="40" t="n"/>
      <c r="X30" s="40" t="n"/>
      <c r="Y30" s="40" t="n"/>
      <c r="Z30" s="40" t="n"/>
      <c r="AA30" s="40" t="n"/>
      <c r="AB30" s="40" t="n"/>
      <c r="AC30" s="40" t="n"/>
      <c r="AD30" s="40" t="n"/>
      <c r="AE30" s="40" t="n"/>
      <c r="AF30" s="40" t="n"/>
      <c r="AG30" s="40" t="n"/>
      <c r="AH30" s="40" t="n"/>
      <c r="AI30" s="40" t="n"/>
      <c r="AJ30" s="40" t="n"/>
      <c r="AK30" s="40" t="n"/>
      <c r="AL30" s="40" t="n"/>
      <c r="AM30" s="40" t="n"/>
      <c r="AN30" s="40" t="n"/>
      <c r="AO30" s="40" t="n"/>
      <c r="AP30" s="40" t="n"/>
      <c r="AQ30" s="40" t="n"/>
      <c r="AR30" s="40" t="n"/>
      <c r="AS30" s="40" t="n"/>
      <c r="AT30" s="40" t="n"/>
      <c r="AU30" s="40" t="n"/>
      <c r="AV30" s="40" t="n"/>
      <c r="AW30" s="40" t="n"/>
      <c r="AX30" s="40" t="n"/>
      <c r="AY30" s="40" t="n"/>
      <c r="AZ30" s="40" t="n"/>
      <c r="BA30" s="40" t="n"/>
      <c r="BB30" s="40" t="n"/>
      <c r="BC30" s="40" t="n"/>
      <c r="BD30" s="40" t="n"/>
      <c r="BE30" s="40" t="n"/>
      <c r="BF30" s="40" t="n"/>
      <c r="BG30" s="40" t="n"/>
      <c r="BH30" s="40" t="n"/>
      <c r="BJ30" s="29">
        <f>IFERROR(MATCH(ROW()-5,일정목록!$K$5:$K$54,0),"")</f>
        <v/>
      </c>
    </row>
    <row r="31">
      <c r="A31" s="38">
        <f>IF($BJ31="","",INDEX(일정목록!$B$5:$B$54,$BJ31))</f>
        <v/>
      </c>
      <c r="B31" s="39">
        <f>IF($BJ31="","",INDEX(일정목록!$D$5:$D$54,$BJ31))</f>
        <v/>
      </c>
      <c r="C31" s="39">
        <f>IF($BJ31="","",INDEX(일정목록!$E$5:$E$54,$BJ31))</f>
        <v/>
      </c>
      <c r="D31" s="28">
        <f>IF($BJ31="","",IF(INDEX(일정목록!$F$5:$F$54,$BJ31)="","예정",INDEX(일정목록!$F$5:$F$54,$BJ31)))</f>
        <v/>
      </c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  <c r="N31" s="40" t="n"/>
      <c r="O31" s="40" t="n"/>
      <c r="P31" s="40" t="n"/>
      <c r="Q31" s="40" t="n"/>
      <c r="R31" s="40" t="n"/>
      <c r="S31" s="40" t="n"/>
      <c r="T31" s="40" t="n"/>
      <c r="U31" s="40" t="n"/>
      <c r="V31" s="40" t="n"/>
      <c r="W31" s="40" t="n"/>
      <c r="X31" s="40" t="n"/>
      <c r="Y31" s="40" t="n"/>
      <c r="Z31" s="40" t="n"/>
      <c r="AA31" s="40" t="n"/>
      <c r="AB31" s="40" t="n"/>
      <c r="AC31" s="40" t="n"/>
      <c r="AD31" s="40" t="n"/>
      <c r="AE31" s="40" t="n"/>
      <c r="AF31" s="40" t="n"/>
      <c r="AG31" s="40" t="n"/>
      <c r="AH31" s="40" t="n"/>
      <c r="AI31" s="40" t="n"/>
      <c r="AJ31" s="40" t="n"/>
      <c r="AK31" s="40" t="n"/>
      <c r="AL31" s="40" t="n"/>
      <c r="AM31" s="40" t="n"/>
      <c r="AN31" s="40" t="n"/>
      <c r="AO31" s="40" t="n"/>
      <c r="AP31" s="40" t="n"/>
      <c r="AQ31" s="40" t="n"/>
      <c r="AR31" s="40" t="n"/>
      <c r="AS31" s="40" t="n"/>
      <c r="AT31" s="40" t="n"/>
      <c r="AU31" s="40" t="n"/>
      <c r="AV31" s="40" t="n"/>
      <c r="AW31" s="40" t="n"/>
      <c r="AX31" s="40" t="n"/>
      <c r="AY31" s="40" t="n"/>
      <c r="AZ31" s="40" t="n"/>
      <c r="BA31" s="40" t="n"/>
      <c r="BB31" s="40" t="n"/>
      <c r="BC31" s="40" t="n"/>
      <c r="BD31" s="40" t="n"/>
      <c r="BE31" s="40" t="n"/>
      <c r="BF31" s="40" t="n"/>
      <c r="BG31" s="40" t="n"/>
      <c r="BH31" s="40" t="n"/>
      <c r="BJ31" s="29">
        <f>IFERROR(MATCH(ROW()-5,일정목록!$K$5:$K$54,0),"")</f>
        <v/>
      </c>
    </row>
    <row r="32">
      <c r="A32" s="38">
        <f>IF($BJ32="","",INDEX(일정목록!$B$5:$B$54,$BJ32))</f>
        <v/>
      </c>
      <c r="B32" s="39">
        <f>IF($BJ32="","",INDEX(일정목록!$D$5:$D$54,$BJ32))</f>
        <v/>
      </c>
      <c r="C32" s="39">
        <f>IF($BJ32="","",INDEX(일정목록!$E$5:$E$54,$BJ32))</f>
        <v/>
      </c>
      <c r="D32" s="28">
        <f>IF($BJ32="","",IF(INDEX(일정목록!$F$5:$F$54,$BJ32)="","예정",INDEX(일정목록!$F$5:$F$54,$BJ32)))</f>
        <v/>
      </c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  <c r="N32" s="40" t="n"/>
      <c r="O32" s="40" t="n"/>
      <c r="P32" s="40" t="n"/>
      <c r="Q32" s="40" t="n"/>
      <c r="R32" s="40" t="n"/>
      <c r="S32" s="40" t="n"/>
      <c r="T32" s="40" t="n"/>
      <c r="U32" s="40" t="n"/>
      <c r="V32" s="40" t="n"/>
      <c r="W32" s="40" t="n"/>
      <c r="X32" s="40" t="n"/>
      <c r="Y32" s="40" t="n"/>
      <c r="Z32" s="40" t="n"/>
      <c r="AA32" s="40" t="n"/>
      <c r="AB32" s="40" t="n"/>
      <c r="AC32" s="40" t="n"/>
      <c r="AD32" s="40" t="n"/>
      <c r="AE32" s="40" t="n"/>
      <c r="AF32" s="40" t="n"/>
      <c r="AG32" s="40" t="n"/>
      <c r="AH32" s="40" t="n"/>
      <c r="AI32" s="40" t="n"/>
      <c r="AJ32" s="40" t="n"/>
      <c r="AK32" s="40" t="n"/>
      <c r="AL32" s="40" t="n"/>
      <c r="AM32" s="40" t="n"/>
      <c r="AN32" s="40" t="n"/>
      <c r="AO32" s="40" t="n"/>
      <c r="AP32" s="40" t="n"/>
      <c r="AQ32" s="40" t="n"/>
      <c r="AR32" s="40" t="n"/>
      <c r="AS32" s="40" t="n"/>
      <c r="AT32" s="40" t="n"/>
      <c r="AU32" s="40" t="n"/>
      <c r="AV32" s="40" t="n"/>
      <c r="AW32" s="40" t="n"/>
      <c r="AX32" s="40" t="n"/>
      <c r="AY32" s="40" t="n"/>
      <c r="AZ32" s="40" t="n"/>
      <c r="BA32" s="40" t="n"/>
      <c r="BB32" s="40" t="n"/>
      <c r="BC32" s="40" t="n"/>
      <c r="BD32" s="40" t="n"/>
      <c r="BE32" s="40" t="n"/>
      <c r="BF32" s="40" t="n"/>
      <c r="BG32" s="40" t="n"/>
      <c r="BH32" s="40" t="n"/>
      <c r="BJ32" s="29">
        <f>IFERROR(MATCH(ROW()-5,일정목록!$K$5:$K$54,0),"")</f>
        <v/>
      </c>
    </row>
    <row r="33">
      <c r="A33" s="38">
        <f>IF($BJ33="","",INDEX(일정목록!$B$5:$B$54,$BJ33))</f>
        <v/>
      </c>
      <c r="B33" s="39">
        <f>IF($BJ33="","",INDEX(일정목록!$D$5:$D$54,$BJ33))</f>
        <v/>
      </c>
      <c r="C33" s="39">
        <f>IF($BJ33="","",INDEX(일정목록!$E$5:$E$54,$BJ33))</f>
        <v/>
      </c>
      <c r="D33" s="28">
        <f>IF($BJ33="","",IF(INDEX(일정목록!$F$5:$F$54,$BJ33)="","예정",INDEX(일정목록!$F$5:$F$54,$BJ33)))</f>
        <v/>
      </c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  <c r="AA33" s="40" t="n"/>
      <c r="AB33" s="40" t="n"/>
      <c r="AC33" s="40" t="n"/>
      <c r="AD33" s="40" t="n"/>
      <c r="AE33" s="40" t="n"/>
      <c r="AF33" s="40" t="n"/>
      <c r="AG33" s="40" t="n"/>
      <c r="AH33" s="40" t="n"/>
      <c r="AI33" s="40" t="n"/>
      <c r="AJ33" s="40" t="n"/>
      <c r="AK33" s="40" t="n"/>
      <c r="AL33" s="40" t="n"/>
      <c r="AM33" s="40" t="n"/>
      <c r="AN33" s="40" t="n"/>
      <c r="AO33" s="40" t="n"/>
      <c r="AP33" s="40" t="n"/>
      <c r="AQ33" s="40" t="n"/>
      <c r="AR33" s="40" t="n"/>
      <c r="AS33" s="40" t="n"/>
      <c r="AT33" s="40" t="n"/>
      <c r="AU33" s="40" t="n"/>
      <c r="AV33" s="40" t="n"/>
      <c r="AW33" s="40" t="n"/>
      <c r="AX33" s="40" t="n"/>
      <c r="AY33" s="40" t="n"/>
      <c r="AZ33" s="40" t="n"/>
      <c r="BA33" s="40" t="n"/>
      <c r="BB33" s="40" t="n"/>
      <c r="BC33" s="40" t="n"/>
      <c r="BD33" s="40" t="n"/>
      <c r="BE33" s="40" t="n"/>
      <c r="BF33" s="40" t="n"/>
      <c r="BG33" s="40" t="n"/>
      <c r="BH33" s="40" t="n"/>
      <c r="BJ33" s="29">
        <f>IFERROR(MATCH(ROW()-5,일정목록!$K$5:$K$54,0),"")</f>
        <v/>
      </c>
    </row>
    <row r="34">
      <c r="A34" s="38">
        <f>IF($BJ34="","",INDEX(일정목록!$B$5:$B$54,$BJ34))</f>
        <v/>
      </c>
      <c r="B34" s="39">
        <f>IF($BJ34="","",INDEX(일정목록!$D$5:$D$54,$BJ34))</f>
        <v/>
      </c>
      <c r="C34" s="39">
        <f>IF($BJ34="","",INDEX(일정목록!$E$5:$E$54,$BJ34))</f>
        <v/>
      </c>
      <c r="D34" s="28">
        <f>IF($BJ34="","",IF(INDEX(일정목록!$F$5:$F$54,$BJ34)="","예정",INDEX(일정목록!$F$5:$F$54,$BJ34)))</f>
        <v/>
      </c>
      <c r="E34" s="40" t="n"/>
      <c r="F34" s="40" t="n"/>
      <c r="G34" s="40" t="n"/>
      <c r="H34" s="40" t="n"/>
      <c r="I34" s="40" t="n"/>
      <c r="J34" s="40" t="n"/>
      <c r="K34" s="40" t="n"/>
      <c r="L34" s="40" t="n"/>
      <c r="M34" s="40" t="n"/>
      <c r="N34" s="40" t="n"/>
      <c r="O34" s="40" t="n"/>
      <c r="P34" s="40" t="n"/>
      <c r="Q34" s="40" t="n"/>
      <c r="R34" s="40" t="n"/>
      <c r="S34" s="40" t="n"/>
      <c r="T34" s="40" t="n"/>
      <c r="U34" s="40" t="n"/>
      <c r="V34" s="40" t="n"/>
      <c r="W34" s="40" t="n"/>
      <c r="X34" s="40" t="n"/>
      <c r="Y34" s="40" t="n"/>
      <c r="Z34" s="40" t="n"/>
      <c r="AA34" s="40" t="n"/>
      <c r="AB34" s="40" t="n"/>
      <c r="AC34" s="40" t="n"/>
      <c r="AD34" s="40" t="n"/>
      <c r="AE34" s="40" t="n"/>
      <c r="AF34" s="40" t="n"/>
      <c r="AG34" s="40" t="n"/>
      <c r="AH34" s="40" t="n"/>
      <c r="AI34" s="40" t="n"/>
      <c r="AJ34" s="40" t="n"/>
      <c r="AK34" s="40" t="n"/>
      <c r="AL34" s="40" t="n"/>
      <c r="AM34" s="40" t="n"/>
      <c r="AN34" s="40" t="n"/>
      <c r="AO34" s="40" t="n"/>
      <c r="AP34" s="40" t="n"/>
      <c r="AQ34" s="40" t="n"/>
      <c r="AR34" s="40" t="n"/>
      <c r="AS34" s="40" t="n"/>
      <c r="AT34" s="40" t="n"/>
      <c r="AU34" s="40" t="n"/>
      <c r="AV34" s="40" t="n"/>
      <c r="AW34" s="40" t="n"/>
      <c r="AX34" s="40" t="n"/>
      <c r="AY34" s="40" t="n"/>
      <c r="AZ34" s="40" t="n"/>
      <c r="BA34" s="40" t="n"/>
      <c r="BB34" s="40" t="n"/>
      <c r="BC34" s="40" t="n"/>
      <c r="BD34" s="40" t="n"/>
      <c r="BE34" s="40" t="n"/>
      <c r="BF34" s="40" t="n"/>
      <c r="BG34" s="40" t="n"/>
      <c r="BH34" s="40" t="n"/>
      <c r="BJ34" s="29">
        <f>IFERROR(MATCH(ROW()-5,일정목록!$K$5:$K$54,0),"")</f>
        <v/>
      </c>
    </row>
    <row r="35">
      <c r="A35" s="38">
        <f>IF($BJ35="","",INDEX(일정목록!$B$5:$B$54,$BJ35))</f>
        <v/>
      </c>
      <c r="B35" s="39">
        <f>IF($BJ35="","",INDEX(일정목록!$D$5:$D$54,$BJ35))</f>
        <v/>
      </c>
      <c r="C35" s="39">
        <f>IF($BJ35="","",INDEX(일정목록!$E$5:$E$54,$BJ35))</f>
        <v/>
      </c>
      <c r="D35" s="28">
        <f>IF($BJ35="","",IF(INDEX(일정목록!$F$5:$F$54,$BJ35)="","예정",INDEX(일정목록!$F$5:$F$54,$BJ35)))</f>
        <v/>
      </c>
      <c r="E35" s="40" t="n"/>
      <c r="F35" s="40" t="n"/>
      <c r="G35" s="40" t="n"/>
      <c r="H35" s="40" t="n"/>
      <c r="I35" s="40" t="n"/>
      <c r="J35" s="40" t="n"/>
      <c r="K35" s="40" t="n"/>
      <c r="L35" s="40" t="n"/>
      <c r="M35" s="40" t="n"/>
      <c r="N35" s="40" t="n"/>
      <c r="O35" s="40" t="n"/>
      <c r="P35" s="40" t="n"/>
      <c r="Q35" s="40" t="n"/>
      <c r="R35" s="40" t="n"/>
      <c r="S35" s="40" t="n"/>
      <c r="T35" s="40" t="n"/>
      <c r="U35" s="40" t="n"/>
      <c r="V35" s="40" t="n"/>
      <c r="W35" s="40" t="n"/>
      <c r="X35" s="40" t="n"/>
      <c r="Y35" s="40" t="n"/>
      <c r="Z35" s="40" t="n"/>
      <c r="AA35" s="40" t="n"/>
      <c r="AB35" s="40" t="n"/>
      <c r="AC35" s="40" t="n"/>
      <c r="AD35" s="40" t="n"/>
      <c r="AE35" s="40" t="n"/>
      <c r="AF35" s="40" t="n"/>
      <c r="AG35" s="40" t="n"/>
      <c r="AH35" s="40" t="n"/>
      <c r="AI35" s="40" t="n"/>
      <c r="AJ35" s="40" t="n"/>
      <c r="AK35" s="40" t="n"/>
      <c r="AL35" s="40" t="n"/>
      <c r="AM35" s="40" t="n"/>
      <c r="AN35" s="40" t="n"/>
      <c r="AO35" s="40" t="n"/>
      <c r="AP35" s="40" t="n"/>
      <c r="AQ35" s="40" t="n"/>
      <c r="AR35" s="40" t="n"/>
      <c r="AS35" s="40" t="n"/>
      <c r="AT35" s="40" t="n"/>
      <c r="AU35" s="40" t="n"/>
      <c r="AV35" s="40" t="n"/>
      <c r="AW35" s="40" t="n"/>
      <c r="AX35" s="40" t="n"/>
      <c r="AY35" s="40" t="n"/>
      <c r="AZ35" s="40" t="n"/>
      <c r="BA35" s="40" t="n"/>
      <c r="BB35" s="40" t="n"/>
      <c r="BC35" s="40" t="n"/>
      <c r="BD35" s="40" t="n"/>
      <c r="BE35" s="40" t="n"/>
      <c r="BF35" s="40" t="n"/>
      <c r="BG35" s="40" t="n"/>
      <c r="BH35" s="40" t="n"/>
      <c r="BJ35" s="29">
        <f>IFERROR(MATCH(ROW()-5,일정목록!$K$5:$K$54,0),"")</f>
        <v/>
      </c>
    </row>
    <row r="36">
      <c r="A36" s="38">
        <f>IF($BJ36="","",INDEX(일정목록!$B$5:$B$54,$BJ36))</f>
        <v/>
      </c>
      <c r="B36" s="39">
        <f>IF($BJ36="","",INDEX(일정목록!$D$5:$D$54,$BJ36))</f>
        <v/>
      </c>
      <c r="C36" s="39">
        <f>IF($BJ36="","",INDEX(일정목록!$E$5:$E$54,$BJ36))</f>
        <v/>
      </c>
      <c r="D36" s="28">
        <f>IF($BJ36="","",IF(INDEX(일정목록!$F$5:$F$54,$BJ36)="","예정",INDEX(일정목록!$F$5:$F$54,$BJ36)))</f>
        <v/>
      </c>
      <c r="E36" s="40" t="n"/>
      <c r="F36" s="40" t="n"/>
      <c r="G36" s="40" t="n"/>
      <c r="H36" s="40" t="n"/>
      <c r="I36" s="40" t="n"/>
      <c r="J36" s="40" t="n"/>
      <c r="K36" s="40" t="n"/>
      <c r="L36" s="40" t="n"/>
      <c r="M36" s="40" t="n"/>
      <c r="N36" s="40" t="n"/>
      <c r="O36" s="40" t="n"/>
      <c r="P36" s="40" t="n"/>
      <c r="Q36" s="40" t="n"/>
      <c r="R36" s="40" t="n"/>
      <c r="S36" s="40" t="n"/>
      <c r="T36" s="40" t="n"/>
      <c r="U36" s="40" t="n"/>
      <c r="V36" s="40" t="n"/>
      <c r="W36" s="40" t="n"/>
      <c r="X36" s="40" t="n"/>
      <c r="Y36" s="40" t="n"/>
      <c r="Z36" s="40" t="n"/>
      <c r="AA36" s="40" t="n"/>
      <c r="AB36" s="40" t="n"/>
      <c r="AC36" s="40" t="n"/>
      <c r="AD36" s="40" t="n"/>
      <c r="AE36" s="40" t="n"/>
      <c r="AF36" s="40" t="n"/>
      <c r="AG36" s="40" t="n"/>
      <c r="AH36" s="40" t="n"/>
      <c r="AI36" s="40" t="n"/>
      <c r="AJ36" s="40" t="n"/>
      <c r="AK36" s="40" t="n"/>
      <c r="AL36" s="40" t="n"/>
      <c r="AM36" s="40" t="n"/>
      <c r="AN36" s="40" t="n"/>
      <c r="AO36" s="40" t="n"/>
      <c r="AP36" s="40" t="n"/>
      <c r="AQ36" s="40" t="n"/>
      <c r="AR36" s="40" t="n"/>
      <c r="AS36" s="40" t="n"/>
      <c r="AT36" s="40" t="n"/>
      <c r="AU36" s="40" t="n"/>
      <c r="AV36" s="40" t="n"/>
      <c r="AW36" s="40" t="n"/>
      <c r="AX36" s="40" t="n"/>
      <c r="AY36" s="40" t="n"/>
      <c r="AZ36" s="40" t="n"/>
      <c r="BA36" s="40" t="n"/>
      <c r="BB36" s="40" t="n"/>
      <c r="BC36" s="40" t="n"/>
      <c r="BD36" s="40" t="n"/>
      <c r="BE36" s="40" t="n"/>
      <c r="BF36" s="40" t="n"/>
      <c r="BG36" s="40" t="n"/>
      <c r="BH36" s="40" t="n"/>
      <c r="BJ36" s="29">
        <f>IFERROR(MATCH(ROW()-5,일정목록!$K$5:$K$54,0),"")</f>
        <v/>
      </c>
    </row>
    <row r="37">
      <c r="A37" s="38">
        <f>IF($BJ37="","",INDEX(일정목록!$B$5:$B$54,$BJ37))</f>
        <v/>
      </c>
      <c r="B37" s="39">
        <f>IF($BJ37="","",INDEX(일정목록!$D$5:$D$54,$BJ37))</f>
        <v/>
      </c>
      <c r="C37" s="39">
        <f>IF($BJ37="","",INDEX(일정목록!$E$5:$E$54,$BJ37))</f>
        <v/>
      </c>
      <c r="D37" s="28">
        <f>IF($BJ37="","",IF(INDEX(일정목록!$F$5:$F$54,$BJ37)="","예정",INDEX(일정목록!$F$5:$F$54,$BJ37)))</f>
        <v/>
      </c>
      <c r="E37" s="40" t="n"/>
      <c r="F37" s="40" t="n"/>
      <c r="G37" s="40" t="n"/>
      <c r="H37" s="40" t="n"/>
      <c r="I37" s="40" t="n"/>
      <c r="J37" s="40" t="n"/>
      <c r="K37" s="40" t="n"/>
      <c r="L37" s="40" t="n"/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  <c r="AA37" s="40" t="n"/>
      <c r="AB37" s="40" t="n"/>
      <c r="AC37" s="40" t="n"/>
      <c r="AD37" s="40" t="n"/>
      <c r="AE37" s="40" t="n"/>
      <c r="AF37" s="40" t="n"/>
      <c r="AG37" s="40" t="n"/>
      <c r="AH37" s="40" t="n"/>
      <c r="AI37" s="40" t="n"/>
      <c r="AJ37" s="40" t="n"/>
      <c r="AK37" s="40" t="n"/>
      <c r="AL37" s="40" t="n"/>
      <c r="AM37" s="40" t="n"/>
      <c r="AN37" s="40" t="n"/>
      <c r="AO37" s="40" t="n"/>
      <c r="AP37" s="40" t="n"/>
      <c r="AQ37" s="40" t="n"/>
      <c r="AR37" s="40" t="n"/>
      <c r="AS37" s="40" t="n"/>
      <c r="AT37" s="40" t="n"/>
      <c r="AU37" s="40" t="n"/>
      <c r="AV37" s="40" t="n"/>
      <c r="AW37" s="40" t="n"/>
      <c r="AX37" s="40" t="n"/>
      <c r="AY37" s="40" t="n"/>
      <c r="AZ37" s="40" t="n"/>
      <c r="BA37" s="40" t="n"/>
      <c r="BB37" s="40" t="n"/>
      <c r="BC37" s="40" t="n"/>
      <c r="BD37" s="40" t="n"/>
      <c r="BE37" s="40" t="n"/>
      <c r="BF37" s="40" t="n"/>
      <c r="BG37" s="40" t="n"/>
      <c r="BH37" s="40" t="n"/>
      <c r="BJ37" s="29">
        <f>IFERROR(MATCH(ROW()-5,일정목록!$K$5:$K$54,0),"")</f>
        <v/>
      </c>
    </row>
    <row r="38">
      <c r="A38" s="38">
        <f>IF($BJ38="","",INDEX(일정목록!$B$5:$B$54,$BJ38))</f>
        <v/>
      </c>
      <c r="B38" s="39">
        <f>IF($BJ38="","",INDEX(일정목록!$D$5:$D$54,$BJ38))</f>
        <v/>
      </c>
      <c r="C38" s="39">
        <f>IF($BJ38="","",INDEX(일정목록!$E$5:$E$54,$BJ38))</f>
        <v/>
      </c>
      <c r="D38" s="28">
        <f>IF($BJ38="","",IF(INDEX(일정목록!$F$5:$F$54,$BJ38)="","예정",INDEX(일정목록!$F$5:$F$54,$BJ38)))</f>
        <v/>
      </c>
      <c r="E38" s="40" t="n"/>
      <c r="F38" s="40" t="n"/>
      <c r="G38" s="40" t="n"/>
      <c r="H38" s="40" t="n"/>
      <c r="I38" s="40" t="n"/>
      <c r="J38" s="40" t="n"/>
      <c r="K38" s="40" t="n"/>
      <c r="L38" s="40" t="n"/>
      <c r="M38" s="40" t="n"/>
      <c r="N38" s="40" t="n"/>
      <c r="O38" s="40" t="n"/>
      <c r="P38" s="40" t="n"/>
      <c r="Q38" s="40" t="n"/>
      <c r="R38" s="40" t="n"/>
      <c r="S38" s="40" t="n"/>
      <c r="T38" s="40" t="n"/>
      <c r="U38" s="40" t="n"/>
      <c r="V38" s="40" t="n"/>
      <c r="W38" s="40" t="n"/>
      <c r="X38" s="40" t="n"/>
      <c r="Y38" s="40" t="n"/>
      <c r="Z38" s="40" t="n"/>
      <c r="AA38" s="40" t="n"/>
      <c r="AB38" s="40" t="n"/>
      <c r="AC38" s="40" t="n"/>
      <c r="AD38" s="40" t="n"/>
      <c r="AE38" s="40" t="n"/>
      <c r="AF38" s="40" t="n"/>
      <c r="AG38" s="40" t="n"/>
      <c r="AH38" s="40" t="n"/>
      <c r="AI38" s="40" t="n"/>
      <c r="AJ38" s="40" t="n"/>
      <c r="AK38" s="40" t="n"/>
      <c r="AL38" s="40" t="n"/>
      <c r="AM38" s="40" t="n"/>
      <c r="AN38" s="40" t="n"/>
      <c r="AO38" s="40" t="n"/>
      <c r="AP38" s="40" t="n"/>
      <c r="AQ38" s="40" t="n"/>
      <c r="AR38" s="40" t="n"/>
      <c r="AS38" s="40" t="n"/>
      <c r="AT38" s="40" t="n"/>
      <c r="AU38" s="40" t="n"/>
      <c r="AV38" s="40" t="n"/>
      <c r="AW38" s="40" t="n"/>
      <c r="AX38" s="40" t="n"/>
      <c r="AY38" s="40" t="n"/>
      <c r="AZ38" s="40" t="n"/>
      <c r="BA38" s="40" t="n"/>
      <c r="BB38" s="40" t="n"/>
      <c r="BC38" s="40" t="n"/>
      <c r="BD38" s="40" t="n"/>
      <c r="BE38" s="40" t="n"/>
      <c r="BF38" s="40" t="n"/>
      <c r="BG38" s="40" t="n"/>
      <c r="BH38" s="40" t="n"/>
      <c r="BJ38" s="29">
        <f>IFERROR(MATCH(ROW()-5,일정목록!$K$5:$K$54,0),"")</f>
        <v/>
      </c>
    </row>
    <row r="39">
      <c r="A39" s="38">
        <f>IF($BJ39="","",INDEX(일정목록!$B$5:$B$54,$BJ39))</f>
        <v/>
      </c>
      <c r="B39" s="39">
        <f>IF($BJ39="","",INDEX(일정목록!$D$5:$D$54,$BJ39))</f>
        <v/>
      </c>
      <c r="C39" s="39">
        <f>IF($BJ39="","",INDEX(일정목록!$E$5:$E$54,$BJ39))</f>
        <v/>
      </c>
      <c r="D39" s="28">
        <f>IF($BJ39="","",IF(INDEX(일정목록!$F$5:$F$54,$BJ39)="","예정",INDEX(일정목록!$F$5:$F$54,$BJ39)))</f>
        <v/>
      </c>
      <c r="E39" s="40" t="n"/>
      <c r="F39" s="40" t="n"/>
      <c r="G39" s="40" t="n"/>
      <c r="H39" s="40" t="n"/>
      <c r="I39" s="40" t="n"/>
      <c r="J39" s="40" t="n"/>
      <c r="K39" s="40" t="n"/>
      <c r="L39" s="40" t="n"/>
      <c r="M39" s="40" t="n"/>
      <c r="N39" s="40" t="n"/>
      <c r="O39" s="40" t="n"/>
      <c r="P39" s="40" t="n"/>
      <c r="Q39" s="40" t="n"/>
      <c r="R39" s="40" t="n"/>
      <c r="S39" s="40" t="n"/>
      <c r="T39" s="40" t="n"/>
      <c r="U39" s="40" t="n"/>
      <c r="V39" s="40" t="n"/>
      <c r="W39" s="40" t="n"/>
      <c r="X39" s="40" t="n"/>
      <c r="Y39" s="40" t="n"/>
      <c r="Z39" s="40" t="n"/>
      <c r="AA39" s="40" t="n"/>
      <c r="AB39" s="40" t="n"/>
      <c r="AC39" s="40" t="n"/>
      <c r="AD39" s="40" t="n"/>
      <c r="AE39" s="40" t="n"/>
      <c r="AF39" s="40" t="n"/>
      <c r="AG39" s="40" t="n"/>
      <c r="AH39" s="40" t="n"/>
      <c r="AI39" s="40" t="n"/>
      <c r="AJ39" s="40" t="n"/>
      <c r="AK39" s="40" t="n"/>
      <c r="AL39" s="40" t="n"/>
      <c r="AM39" s="40" t="n"/>
      <c r="AN39" s="40" t="n"/>
      <c r="AO39" s="40" t="n"/>
      <c r="AP39" s="40" t="n"/>
      <c r="AQ39" s="40" t="n"/>
      <c r="AR39" s="40" t="n"/>
      <c r="AS39" s="40" t="n"/>
      <c r="AT39" s="40" t="n"/>
      <c r="AU39" s="40" t="n"/>
      <c r="AV39" s="40" t="n"/>
      <c r="AW39" s="40" t="n"/>
      <c r="AX39" s="40" t="n"/>
      <c r="AY39" s="40" t="n"/>
      <c r="AZ39" s="40" t="n"/>
      <c r="BA39" s="40" t="n"/>
      <c r="BB39" s="40" t="n"/>
      <c r="BC39" s="40" t="n"/>
      <c r="BD39" s="40" t="n"/>
      <c r="BE39" s="40" t="n"/>
      <c r="BF39" s="40" t="n"/>
      <c r="BG39" s="40" t="n"/>
      <c r="BH39" s="40" t="n"/>
      <c r="BJ39" s="29">
        <f>IFERROR(MATCH(ROW()-5,일정목록!$K$5:$K$54,0),"")</f>
        <v/>
      </c>
    </row>
    <row r="40">
      <c r="A40" s="38">
        <f>IF($BJ40="","",INDEX(일정목록!$B$5:$B$54,$BJ40))</f>
        <v/>
      </c>
      <c r="B40" s="39">
        <f>IF($BJ40="","",INDEX(일정목록!$D$5:$D$54,$BJ40))</f>
        <v/>
      </c>
      <c r="C40" s="39">
        <f>IF($BJ40="","",INDEX(일정목록!$E$5:$E$54,$BJ40))</f>
        <v/>
      </c>
      <c r="D40" s="28">
        <f>IF($BJ40="","",IF(INDEX(일정목록!$F$5:$F$54,$BJ40)="","예정",INDEX(일정목록!$F$5:$F$54,$BJ40)))</f>
        <v/>
      </c>
      <c r="E40" s="40" t="n"/>
      <c r="F40" s="40" t="n"/>
      <c r="G40" s="40" t="n"/>
      <c r="H40" s="40" t="n"/>
      <c r="I40" s="40" t="n"/>
      <c r="J40" s="40" t="n"/>
      <c r="K40" s="40" t="n"/>
      <c r="L40" s="40" t="n"/>
      <c r="M40" s="40" t="n"/>
      <c r="N40" s="40" t="n"/>
      <c r="O40" s="40" t="n"/>
      <c r="P40" s="40" t="n"/>
      <c r="Q40" s="40" t="n"/>
      <c r="R40" s="40" t="n"/>
      <c r="S40" s="40" t="n"/>
      <c r="T40" s="40" t="n"/>
      <c r="U40" s="40" t="n"/>
      <c r="V40" s="40" t="n"/>
      <c r="W40" s="40" t="n"/>
      <c r="X40" s="40" t="n"/>
      <c r="Y40" s="40" t="n"/>
      <c r="Z40" s="40" t="n"/>
      <c r="AA40" s="40" t="n"/>
      <c r="AB40" s="40" t="n"/>
      <c r="AC40" s="40" t="n"/>
      <c r="AD40" s="40" t="n"/>
      <c r="AE40" s="40" t="n"/>
      <c r="AF40" s="40" t="n"/>
      <c r="AG40" s="40" t="n"/>
      <c r="AH40" s="40" t="n"/>
      <c r="AI40" s="40" t="n"/>
      <c r="AJ40" s="40" t="n"/>
      <c r="AK40" s="40" t="n"/>
      <c r="AL40" s="40" t="n"/>
      <c r="AM40" s="40" t="n"/>
      <c r="AN40" s="40" t="n"/>
      <c r="AO40" s="40" t="n"/>
      <c r="AP40" s="40" t="n"/>
      <c r="AQ40" s="40" t="n"/>
      <c r="AR40" s="40" t="n"/>
      <c r="AS40" s="40" t="n"/>
      <c r="AT40" s="40" t="n"/>
      <c r="AU40" s="40" t="n"/>
      <c r="AV40" s="40" t="n"/>
      <c r="AW40" s="40" t="n"/>
      <c r="AX40" s="40" t="n"/>
      <c r="AY40" s="40" t="n"/>
      <c r="AZ40" s="40" t="n"/>
      <c r="BA40" s="40" t="n"/>
      <c r="BB40" s="40" t="n"/>
      <c r="BC40" s="40" t="n"/>
      <c r="BD40" s="40" t="n"/>
      <c r="BE40" s="40" t="n"/>
      <c r="BF40" s="40" t="n"/>
      <c r="BG40" s="40" t="n"/>
      <c r="BH40" s="40" t="n"/>
      <c r="BJ40" s="29">
        <f>IFERROR(MATCH(ROW()-5,일정목록!$K$5:$K$54,0),"")</f>
        <v/>
      </c>
    </row>
    <row r="41">
      <c r="A41" s="38">
        <f>IF($BJ41="","",INDEX(일정목록!$B$5:$B$54,$BJ41))</f>
        <v/>
      </c>
      <c r="B41" s="39">
        <f>IF($BJ41="","",INDEX(일정목록!$D$5:$D$54,$BJ41))</f>
        <v/>
      </c>
      <c r="C41" s="39">
        <f>IF($BJ41="","",INDEX(일정목록!$E$5:$E$54,$BJ41))</f>
        <v/>
      </c>
      <c r="D41" s="28">
        <f>IF($BJ41="","",IF(INDEX(일정목록!$F$5:$F$54,$BJ41)="","예정",INDEX(일정목록!$F$5:$F$54,$BJ41)))</f>
        <v/>
      </c>
      <c r="E41" s="40" t="n"/>
      <c r="F41" s="40" t="n"/>
      <c r="G41" s="40" t="n"/>
      <c r="H41" s="40" t="n"/>
      <c r="I41" s="40" t="n"/>
      <c r="J41" s="40" t="n"/>
      <c r="K41" s="40" t="n"/>
      <c r="L41" s="40" t="n"/>
      <c r="M41" s="40" t="n"/>
      <c r="N41" s="40" t="n"/>
      <c r="O41" s="40" t="n"/>
      <c r="P41" s="40" t="n"/>
      <c r="Q41" s="40" t="n"/>
      <c r="R41" s="40" t="n"/>
      <c r="S41" s="40" t="n"/>
      <c r="T41" s="40" t="n"/>
      <c r="U41" s="40" t="n"/>
      <c r="V41" s="40" t="n"/>
      <c r="W41" s="40" t="n"/>
      <c r="X41" s="40" t="n"/>
      <c r="Y41" s="40" t="n"/>
      <c r="Z41" s="40" t="n"/>
      <c r="AA41" s="40" t="n"/>
      <c r="AB41" s="40" t="n"/>
      <c r="AC41" s="40" t="n"/>
      <c r="AD41" s="40" t="n"/>
      <c r="AE41" s="40" t="n"/>
      <c r="AF41" s="40" t="n"/>
      <c r="AG41" s="40" t="n"/>
      <c r="AH41" s="40" t="n"/>
      <c r="AI41" s="40" t="n"/>
      <c r="AJ41" s="40" t="n"/>
      <c r="AK41" s="40" t="n"/>
      <c r="AL41" s="40" t="n"/>
      <c r="AM41" s="40" t="n"/>
      <c r="AN41" s="40" t="n"/>
      <c r="AO41" s="40" t="n"/>
      <c r="AP41" s="40" t="n"/>
      <c r="AQ41" s="40" t="n"/>
      <c r="AR41" s="40" t="n"/>
      <c r="AS41" s="40" t="n"/>
      <c r="AT41" s="40" t="n"/>
      <c r="AU41" s="40" t="n"/>
      <c r="AV41" s="40" t="n"/>
      <c r="AW41" s="40" t="n"/>
      <c r="AX41" s="40" t="n"/>
      <c r="AY41" s="40" t="n"/>
      <c r="AZ41" s="40" t="n"/>
      <c r="BA41" s="40" t="n"/>
      <c r="BB41" s="40" t="n"/>
      <c r="BC41" s="40" t="n"/>
      <c r="BD41" s="40" t="n"/>
      <c r="BE41" s="40" t="n"/>
      <c r="BF41" s="40" t="n"/>
      <c r="BG41" s="40" t="n"/>
      <c r="BH41" s="40" t="n"/>
      <c r="BJ41" s="29">
        <f>IFERROR(MATCH(ROW()-5,일정목록!$K$5:$K$54,0),"")</f>
        <v/>
      </c>
    </row>
    <row r="42">
      <c r="A42" s="38">
        <f>IF($BJ42="","",INDEX(일정목록!$B$5:$B$54,$BJ42))</f>
        <v/>
      </c>
      <c r="B42" s="39">
        <f>IF($BJ42="","",INDEX(일정목록!$D$5:$D$54,$BJ42))</f>
        <v/>
      </c>
      <c r="C42" s="39">
        <f>IF($BJ42="","",INDEX(일정목록!$E$5:$E$54,$BJ42))</f>
        <v/>
      </c>
      <c r="D42" s="28">
        <f>IF($BJ42="","",IF(INDEX(일정목록!$F$5:$F$54,$BJ42)="","예정",INDEX(일정목록!$F$5:$F$54,$BJ42)))</f>
        <v/>
      </c>
      <c r="E42" s="40" t="n"/>
      <c r="F42" s="40" t="n"/>
      <c r="G42" s="40" t="n"/>
      <c r="H42" s="40" t="n"/>
      <c r="I42" s="40" t="n"/>
      <c r="J42" s="40" t="n"/>
      <c r="K42" s="40" t="n"/>
      <c r="L42" s="40" t="n"/>
      <c r="M42" s="40" t="n"/>
      <c r="N42" s="40" t="n"/>
      <c r="O42" s="40" t="n"/>
      <c r="P42" s="40" t="n"/>
      <c r="Q42" s="40" t="n"/>
      <c r="R42" s="40" t="n"/>
      <c r="S42" s="40" t="n"/>
      <c r="T42" s="40" t="n"/>
      <c r="U42" s="40" t="n"/>
      <c r="V42" s="40" t="n"/>
      <c r="W42" s="40" t="n"/>
      <c r="X42" s="40" t="n"/>
      <c r="Y42" s="40" t="n"/>
      <c r="Z42" s="40" t="n"/>
      <c r="AA42" s="40" t="n"/>
      <c r="AB42" s="40" t="n"/>
      <c r="AC42" s="40" t="n"/>
      <c r="AD42" s="40" t="n"/>
      <c r="AE42" s="40" t="n"/>
      <c r="AF42" s="40" t="n"/>
      <c r="AG42" s="40" t="n"/>
      <c r="AH42" s="40" t="n"/>
      <c r="AI42" s="40" t="n"/>
      <c r="AJ42" s="40" t="n"/>
      <c r="AK42" s="40" t="n"/>
      <c r="AL42" s="40" t="n"/>
      <c r="AM42" s="40" t="n"/>
      <c r="AN42" s="40" t="n"/>
      <c r="AO42" s="40" t="n"/>
      <c r="AP42" s="40" t="n"/>
      <c r="AQ42" s="40" t="n"/>
      <c r="AR42" s="40" t="n"/>
      <c r="AS42" s="40" t="n"/>
      <c r="AT42" s="40" t="n"/>
      <c r="AU42" s="40" t="n"/>
      <c r="AV42" s="40" t="n"/>
      <c r="AW42" s="40" t="n"/>
      <c r="AX42" s="40" t="n"/>
      <c r="AY42" s="40" t="n"/>
      <c r="AZ42" s="40" t="n"/>
      <c r="BA42" s="40" t="n"/>
      <c r="BB42" s="40" t="n"/>
      <c r="BC42" s="40" t="n"/>
      <c r="BD42" s="40" t="n"/>
      <c r="BE42" s="40" t="n"/>
      <c r="BF42" s="40" t="n"/>
      <c r="BG42" s="40" t="n"/>
      <c r="BH42" s="40" t="n"/>
      <c r="BJ42" s="29">
        <f>IFERROR(MATCH(ROW()-5,일정목록!$K$5:$K$54,0),"")</f>
        <v/>
      </c>
    </row>
    <row r="43">
      <c r="A43" s="38">
        <f>IF($BJ43="","",INDEX(일정목록!$B$5:$B$54,$BJ43))</f>
        <v/>
      </c>
      <c r="B43" s="39">
        <f>IF($BJ43="","",INDEX(일정목록!$D$5:$D$54,$BJ43))</f>
        <v/>
      </c>
      <c r="C43" s="39">
        <f>IF($BJ43="","",INDEX(일정목록!$E$5:$E$54,$BJ43))</f>
        <v/>
      </c>
      <c r="D43" s="28">
        <f>IF($BJ43="","",IF(INDEX(일정목록!$F$5:$F$54,$BJ43)="","예정",INDEX(일정목록!$F$5:$F$54,$BJ43)))</f>
        <v/>
      </c>
      <c r="E43" s="40" t="n"/>
      <c r="F43" s="40" t="n"/>
      <c r="G43" s="40" t="n"/>
      <c r="H43" s="40" t="n"/>
      <c r="I43" s="40" t="n"/>
      <c r="J43" s="40" t="n"/>
      <c r="K43" s="40" t="n"/>
      <c r="L43" s="40" t="n"/>
      <c r="M43" s="40" t="n"/>
      <c r="N43" s="40" t="n"/>
      <c r="O43" s="40" t="n"/>
      <c r="P43" s="40" t="n"/>
      <c r="Q43" s="40" t="n"/>
      <c r="R43" s="40" t="n"/>
      <c r="S43" s="40" t="n"/>
      <c r="T43" s="40" t="n"/>
      <c r="U43" s="40" t="n"/>
      <c r="V43" s="40" t="n"/>
      <c r="W43" s="40" t="n"/>
      <c r="X43" s="40" t="n"/>
      <c r="Y43" s="40" t="n"/>
      <c r="Z43" s="40" t="n"/>
      <c r="AA43" s="40" t="n"/>
      <c r="AB43" s="40" t="n"/>
      <c r="AC43" s="40" t="n"/>
      <c r="AD43" s="40" t="n"/>
      <c r="AE43" s="40" t="n"/>
      <c r="AF43" s="40" t="n"/>
      <c r="AG43" s="40" t="n"/>
      <c r="AH43" s="40" t="n"/>
      <c r="AI43" s="40" t="n"/>
      <c r="AJ43" s="40" t="n"/>
      <c r="AK43" s="40" t="n"/>
      <c r="AL43" s="40" t="n"/>
      <c r="AM43" s="40" t="n"/>
      <c r="AN43" s="40" t="n"/>
      <c r="AO43" s="40" t="n"/>
      <c r="AP43" s="40" t="n"/>
      <c r="AQ43" s="40" t="n"/>
      <c r="AR43" s="40" t="n"/>
      <c r="AS43" s="40" t="n"/>
      <c r="AT43" s="40" t="n"/>
      <c r="AU43" s="40" t="n"/>
      <c r="AV43" s="40" t="n"/>
      <c r="AW43" s="40" t="n"/>
      <c r="AX43" s="40" t="n"/>
      <c r="AY43" s="40" t="n"/>
      <c r="AZ43" s="40" t="n"/>
      <c r="BA43" s="40" t="n"/>
      <c r="BB43" s="40" t="n"/>
      <c r="BC43" s="40" t="n"/>
      <c r="BD43" s="40" t="n"/>
      <c r="BE43" s="40" t="n"/>
      <c r="BF43" s="40" t="n"/>
      <c r="BG43" s="40" t="n"/>
      <c r="BH43" s="40" t="n"/>
      <c r="BJ43" s="29">
        <f>IFERROR(MATCH(ROW()-5,일정목록!$K$5:$K$54,0),"")</f>
        <v/>
      </c>
    </row>
    <row r="44">
      <c r="A44" s="38">
        <f>IF($BJ44="","",INDEX(일정목록!$B$5:$B$54,$BJ44))</f>
        <v/>
      </c>
      <c r="B44" s="39">
        <f>IF($BJ44="","",INDEX(일정목록!$D$5:$D$54,$BJ44))</f>
        <v/>
      </c>
      <c r="C44" s="39">
        <f>IF($BJ44="","",INDEX(일정목록!$E$5:$E$54,$BJ44))</f>
        <v/>
      </c>
      <c r="D44" s="28">
        <f>IF($BJ44="","",IF(INDEX(일정목록!$F$5:$F$54,$BJ44)="","예정",INDEX(일정목록!$F$5:$F$54,$BJ44)))</f>
        <v/>
      </c>
      <c r="E44" s="40" t="n"/>
      <c r="F44" s="40" t="n"/>
      <c r="G44" s="40" t="n"/>
      <c r="H44" s="40" t="n"/>
      <c r="I44" s="40" t="n"/>
      <c r="J44" s="40" t="n"/>
      <c r="K44" s="40" t="n"/>
      <c r="L44" s="40" t="n"/>
      <c r="M44" s="40" t="n"/>
      <c r="N44" s="40" t="n"/>
      <c r="O44" s="40" t="n"/>
      <c r="P44" s="40" t="n"/>
      <c r="Q44" s="40" t="n"/>
      <c r="R44" s="40" t="n"/>
      <c r="S44" s="40" t="n"/>
      <c r="T44" s="40" t="n"/>
      <c r="U44" s="40" t="n"/>
      <c r="V44" s="40" t="n"/>
      <c r="W44" s="40" t="n"/>
      <c r="X44" s="40" t="n"/>
      <c r="Y44" s="40" t="n"/>
      <c r="Z44" s="40" t="n"/>
      <c r="AA44" s="40" t="n"/>
      <c r="AB44" s="40" t="n"/>
      <c r="AC44" s="40" t="n"/>
      <c r="AD44" s="40" t="n"/>
      <c r="AE44" s="40" t="n"/>
      <c r="AF44" s="40" t="n"/>
      <c r="AG44" s="40" t="n"/>
      <c r="AH44" s="40" t="n"/>
      <c r="AI44" s="40" t="n"/>
      <c r="AJ44" s="40" t="n"/>
      <c r="AK44" s="40" t="n"/>
      <c r="AL44" s="40" t="n"/>
      <c r="AM44" s="40" t="n"/>
      <c r="AN44" s="40" t="n"/>
      <c r="AO44" s="40" t="n"/>
      <c r="AP44" s="40" t="n"/>
      <c r="AQ44" s="40" t="n"/>
      <c r="AR44" s="40" t="n"/>
      <c r="AS44" s="40" t="n"/>
      <c r="AT44" s="40" t="n"/>
      <c r="AU44" s="40" t="n"/>
      <c r="AV44" s="40" t="n"/>
      <c r="AW44" s="40" t="n"/>
      <c r="AX44" s="40" t="n"/>
      <c r="AY44" s="40" t="n"/>
      <c r="AZ44" s="40" t="n"/>
      <c r="BA44" s="40" t="n"/>
      <c r="BB44" s="40" t="n"/>
      <c r="BC44" s="40" t="n"/>
      <c r="BD44" s="40" t="n"/>
      <c r="BE44" s="40" t="n"/>
      <c r="BF44" s="40" t="n"/>
      <c r="BG44" s="40" t="n"/>
      <c r="BH44" s="40" t="n"/>
      <c r="BJ44" s="29">
        <f>IFERROR(MATCH(ROW()-5,일정목록!$K$5:$K$54,0),"")</f>
        <v/>
      </c>
    </row>
    <row r="45">
      <c r="A45" s="38">
        <f>IF($BJ45="","",INDEX(일정목록!$B$5:$B$54,$BJ45))</f>
        <v/>
      </c>
      <c r="B45" s="39">
        <f>IF($BJ45="","",INDEX(일정목록!$D$5:$D$54,$BJ45))</f>
        <v/>
      </c>
      <c r="C45" s="39">
        <f>IF($BJ45="","",INDEX(일정목록!$E$5:$E$54,$BJ45))</f>
        <v/>
      </c>
      <c r="D45" s="28">
        <f>IF($BJ45="","",IF(INDEX(일정목록!$F$5:$F$54,$BJ45)="","예정",INDEX(일정목록!$F$5:$F$54,$BJ45)))</f>
        <v/>
      </c>
      <c r="E45" s="40" t="n"/>
      <c r="F45" s="40" t="n"/>
      <c r="G45" s="40" t="n"/>
      <c r="H45" s="40" t="n"/>
      <c r="I45" s="40" t="n"/>
      <c r="J45" s="40" t="n"/>
      <c r="K45" s="40" t="n"/>
      <c r="L45" s="40" t="n"/>
      <c r="M45" s="40" t="n"/>
      <c r="N45" s="40" t="n"/>
      <c r="O45" s="40" t="n"/>
      <c r="P45" s="40" t="n"/>
      <c r="Q45" s="40" t="n"/>
      <c r="R45" s="40" t="n"/>
      <c r="S45" s="40" t="n"/>
      <c r="T45" s="40" t="n"/>
      <c r="U45" s="40" t="n"/>
      <c r="V45" s="40" t="n"/>
      <c r="W45" s="40" t="n"/>
      <c r="X45" s="40" t="n"/>
      <c r="Y45" s="40" t="n"/>
      <c r="Z45" s="40" t="n"/>
      <c r="AA45" s="40" t="n"/>
      <c r="AB45" s="40" t="n"/>
      <c r="AC45" s="40" t="n"/>
      <c r="AD45" s="40" t="n"/>
      <c r="AE45" s="40" t="n"/>
      <c r="AF45" s="40" t="n"/>
      <c r="AG45" s="40" t="n"/>
      <c r="AH45" s="40" t="n"/>
      <c r="AI45" s="40" t="n"/>
      <c r="AJ45" s="40" t="n"/>
      <c r="AK45" s="40" t="n"/>
      <c r="AL45" s="40" t="n"/>
      <c r="AM45" s="40" t="n"/>
      <c r="AN45" s="40" t="n"/>
      <c r="AO45" s="40" t="n"/>
      <c r="AP45" s="40" t="n"/>
      <c r="AQ45" s="40" t="n"/>
      <c r="AR45" s="40" t="n"/>
      <c r="AS45" s="40" t="n"/>
      <c r="AT45" s="40" t="n"/>
      <c r="AU45" s="40" t="n"/>
      <c r="AV45" s="40" t="n"/>
      <c r="AW45" s="40" t="n"/>
      <c r="AX45" s="40" t="n"/>
      <c r="AY45" s="40" t="n"/>
      <c r="AZ45" s="40" t="n"/>
      <c r="BA45" s="40" t="n"/>
      <c r="BB45" s="40" t="n"/>
      <c r="BC45" s="40" t="n"/>
      <c r="BD45" s="40" t="n"/>
      <c r="BE45" s="40" t="n"/>
      <c r="BF45" s="40" t="n"/>
      <c r="BG45" s="40" t="n"/>
      <c r="BH45" s="40" t="n"/>
      <c r="BJ45" s="29">
        <f>IFERROR(MATCH(ROW()-5,일정목록!$K$5:$K$54,0),"")</f>
        <v/>
      </c>
    </row>
    <row r="46">
      <c r="A46" s="38">
        <f>IF($BJ46="","",INDEX(일정목록!$B$5:$B$54,$BJ46))</f>
        <v/>
      </c>
      <c r="B46" s="39">
        <f>IF($BJ46="","",INDEX(일정목록!$D$5:$D$54,$BJ46))</f>
        <v/>
      </c>
      <c r="C46" s="39">
        <f>IF($BJ46="","",INDEX(일정목록!$E$5:$E$54,$BJ46))</f>
        <v/>
      </c>
      <c r="D46" s="28">
        <f>IF($BJ46="","",IF(INDEX(일정목록!$F$5:$F$54,$BJ46)="","예정",INDEX(일정목록!$F$5:$F$54,$BJ46)))</f>
        <v/>
      </c>
      <c r="E46" s="40" t="n"/>
      <c r="F46" s="40" t="n"/>
      <c r="G46" s="40" t="n"/>
      <c r="H46" s="40" t="n"/>
      <c r="I46" s="40" t="n"/>
      <c r="J46" s="40" t="n"/>
      <c r="K46" s="40" t="n"/>
      <c r="L46" s="40" t="n"/>
      <c r="M46" s="40" t="n"/>
      <c r="N46" s="40" t="n"/>
      <c r="O46" s="40" t="n"/>
      <c r="P46" s="40" t="n"/>
      <c r="Q46" s="40" t="n"/>
      <c r="R46" s="40" t="n"/>
      <c r="S46" s="40" t="n"/>
      <c r="T46" s="40" t="n"/>
      <c r="U46" s="40" t="n"/>
      <c r="V46" s="40" t="n"/>
      <c r="W46" s="40" t="n"/>
      <c r="X46" s="40" t="n"/>
      <c r="Y46" s="40" t="n"/>
      <c r="Z46" s="40" t="n"/>
      <c r="AA46" s="40" t="n"/>
      <c r="AB46" s="40" t="n"/>
      <c r="AC46" s="40" t="n"/>
      <c r="AD46" s="40" t="n"/>
      <c r="AE46" s="40" t="n"/>
      <c r="AF46" s="40" t="n"/>
      <c r="AG46" s="40" t="n"/>
      <c r="AH46" s="40" t="n"/>
      <c r="AI46" s="40" t="n"/>
      <c r="AJ46" s="40" t="n"/>
      <c r="AK46" s="40" t="n"/>
      <c r="AL46" s="40" t="n"/>
      <c r="AM46" s="40" t="n"/>
      <c r="AN46" s="40" t="n"/>
      <c r="AO46" s="40" t="n"/>
      <c r="AP46" s="40" t="n"/>
      <c r="AQ46" s="40" t="n"/>
      <c r="AR46" s="40" t="n"/>
      <c r="AS46" s="40" t="n"/>
      <c r="AT46" s="40" t="n"/>
      <c r="AU46" s="40" t="n"/>
      <c r="AV46" s="40" t="n"/>
      <c r="AW46" s="40" t="n"/>
      <c r="AX46" s="40" t="n"/>
      <c r="AY46" s="40" t="n"/>
      <c r="AZ46" s="40" t="n"/>
      <c r="BA46" s="40" t="n"/>
      <c r="BB46" s="40" t="n"/>
      <c r="BC46" s="40" t="n"/>
      <c r="BD46" s="40" t="n"/>
      <c r="BE46" s="40" t="n"/>
      <c r="BF46" s="40" t="n"/>
      <c r="BG46" s="40" t="n"/>
      <c r="BH46" s="40" t="n"/>
      <c r="BJ46" s="29">
        <f>IFERROR(MATCH(ROW()-5,일정목록!$K$5:$K$54,0),"")</f>
        <v/>
      </c>
    </row>
    <row r="47">
      <c r="A47" s="38">
        <f>IF($BJ47="","",INDEX(일정목록!$B$5:$B$54,$BJ47))</f>
        <v/>
      </c>
      <c r="B47" s="39">
        <f>IF($BJ47="","",INDEX(일정목록!$D$5:$D$54,$BJ47))</f>
        <v/>
      </c>
      <c r="C47" s="39">
        <f>IF($BJ47="","",INDEX(일정목록!$E$5:$E$54,$BJ47))</f>
        <v/>
      </c>
      <c r="D47" s="28">
        <f>IF($BJ47="","",IF(INDEX(일정목록!$F$5:$F$54,$BJ47)="","예정",INDEX(일정목록!$F$5:$F$54,$BJ47)))</f>
        <v/>
      </c>
      <c r="E47" s="40" t="n"/>
      <c r="F47" s="40" t="n"/>
      <c r="G47" s="40" t="n"/>
      <c r="H47" s="40" t="n"/>
      <c r="I47" s="40" t="n"/>
      <c r="J47" s="40" t="n"/>
      <c r="K47" s="40" t="n"/>
      <c r="L47" s="40" t="n"/>
      <c r="M47" s="40" t="n"/>
      <c r="N47" s="40" t="n"/>
      <c r="O47" s="40" t="n"/>
      <c r="P47" s="40" t="n"/>
      <c r="Q47" s="40" t="n"/>
      <c r="R47" s="40" t="n"/>
      <c r="S47" s="40" t="n"/>
      <c r="T47" s="40" t="n"/>
      <c r="U47" s="40" t="n"/>
      <c r="V47" s="40" t="n"/>
      <c r="W47" s="40" t="n"/>
      <c r="X47" s="40" t="n"/>
      <c r="Y47" s="40" t="n"/>
      <c r="Z47" s="40" t="n"/>
      <c r="AA47" s="40" t="n"/>
      <c r="AB47" s="40" t="n"/>
      <c r="AC47" s="40" t="n"/>
      <c r="AD47" s="40" t="n"/>
      <c r="AE47" s="40" t="n"/>
      <c r="AF47" s="40" t="n"/>
      <c r="AG47" s="40" t="n"/>
      <c r="AH47" s="40" t="n"/>
      <c r="AI47" s="40" t="n"/>
      <c r="AJ47" s="40" t="n"/>
      <c r="AK47" s="40" t="n"/>
      <c r="AL47" s="40" t="n"/>
      <c r="AM47" s="40" t="n"/>
      <c r="AN47" s="40" t="n"/>
      <c r="AO47" s="40" t="n"/>
      <c r="AP47" s="40" t="n"/>
      <c r="AQ47" s="40" t="n"/>
      <c r="AR47" s="40" t="n"/>
      <c r="AS47" s="40" t="n"/>
      <c r="AT47" s="40" t="n"/>
      <c r="AU47" s="40" t="n"/>
      <c r="AV47" s="40" t="n"/>
      <c r="AW47" s="40" t="n"/>
      <c r="AX47" s="40" t="n"/>
      <c r="AY47" s="40" t="n"/>
      <c r="AZ47" s="40" t="n"/>
      <c r="BA47" s="40" t="n"/>
      <c r="BB47" s="40" t="n"/>
      <c r="BC47" s="40" t="n"/>
      <c r="BD47" s="40" t="n"/>
      <c r="BE47" s="40" t="n"/>
      <c r="BF47" s="40" t="n"/>
      <c r="BG47" s="40" t="n"/>
      <c r="BH47" s="40" t="n"/>
      <c r="BJ47" s="29">
        <f>IFERROR(MATCH(ROW()-5,일정목록!$K$5:$K$54,0),"")</f>
        <v/>
      </c>
    </row>
    <row r="48">
      <c r="A48" s="38">
        <f>IF($BJ48="","",INDEX(일정목록!$B$5:$B$54,$BJ48))</f>
        <v/>
      </c>
      <c r="B48" s="39">
        <f>IF($BJ48="","",INDEX(일정목록!$D$5:$D$54,$BJ48))</f>
        <v/>
      </c>
      <c r="C48" s="39">
        <f>IF($BJ48="","",INDEX(일정목록!$E$5:$E$54,$BJ48))</f>
        <v/>
      </c>
      <c r="D48" s="28">
        <f>IF($BJ48="","",IF(INDEX(일정목록!$F$5:$F$54,$BJ48)="","예정",INDEX(일정목록!$F$5:$F$54,$BJ48)))</f>
        <v/>
      </c>
      <c r="E48" s="40" t="n"/>
      <c r="F48" s="40" t="n"/>
      <c r="G48" s="40" t="n"/>
      <c r="H48" s="40" t="n"/>
      <c r="I48" s="40" t="n"/>
      <c r="J48" s="40" t="n"/>
      <c r="K48" s="40" t="n"/>
      <c r="L48" s="40" t="n"/>
      <c r="M48" s="40" t="n"/>
      <c r="N48" s="40" t="n"/>
      <c r="O48" s="40" t="n"/>
      <c r="P48" s="40" t="n"/>
      <c r="Q48" s="40" t="n"/>
      <c r="R48" s="40" t="n"/>
      <c r="S48" s="40" t="n"/>
      <c r="T48" s="40" t="n"/>
      <c r="U48" s="40" t="n"/>
      <c r="V48" s="40" t="n"/>
      <c r="W48" s="40" t="n"/>
      <c r="X48" s="40" t="n"/>
      <c r="Y48" s="40" t="n"/>
      <c r="Z48" s="40" t="n"/>
      <c r="AA48" s="40" t="n"/>
      <c r="AB48" s="40" t="n"/>
      <c r="AC48" s="40" t="n"/>
      <c r="AD48" s="40" t="n"/>
      <c r="AE48" s="40" t="n"/>
      <c r="AF48" s="40" t="n"/>
      <c r="AG48" s="40" t="n"/>
      <c r="AH48" s="40" t="n"/>
      <c r="AI48" s="40" t="n"/>
      <c r="AJ48" s="40" t="n"/>
      <c r="AK48" s="40" t="n"/>
      <c r="AL48" s="40" t="n"/>
      <c r="AM48" s="40" t="n"/>
      <c r="AN48" s="40" t="n"/>
      <c r="AO48" s="40" t="n"/>
      <c r="AP48" s="40" t="n"/>
      <c r="AQ48" s="40" t="n"/>
      <c r="AR48" s="40" t="n"/>
      <c r="AS48" s="40" t="n"/>
      <c r="AT48" s="40" t="n"/>
      <c r="AU48" s="40" t="n"/>
      <c r="AV48" s="40" t="n"/>
      <c r="AW48" s="40" t="n"/>
      <c r="AX48" s="40" t="n"/>
      <c r="AY48" s="40" t="n"/>
      <c r="AZ48" s="40" t="n"/>
      <c r="BA48" s="40" t="n"/>
      <c r="BB48" s="40" t="n"/>
      <c r="BC48" s="40" t="n"/>
      <c r="BD48" s="40" t="n"/>
      <c r="BE48" s="40" t="n"/>
      <c r="BF48" s="40" t="n"/>
      <c r="BG48" s="40" t="n"/>
      <c r="BH48" s="40" t="n"/>
      <c r="BJ48" s="29">
        <f>IFERROR(MATCH(ROW()-5,일정목록!$K$5:$K$54,0),"")</f>
        <v/>
      </c>
    </row>
    <row r="49">
      <c r="A49" s="38">
        <f>IF($BJ49="","",INDEX(일정목록!$B$5:$B$54,$BJ49))</f>
        <v/>
      </c>
      <c r="B49" s="39">
        <f>IF($BJ49="","",INDEX(일정목록!$D$5:$D$54,$BJ49))</f>
        <v/>
      </c>
      <c r="C49" s="39">
        <f>IF($BJ49="","",INDEX(일정목록!$E$5:$E$54,$BJ49))</f>
        <v/>
      </c>
      <c r="D49" s="28">
        <f>IF($BJ49="","",IF(INDEX(일정목록!$F$5:$F$54,$BJ49)="","예정",INDEX(일정목록!$F$5:$F$54,$BJ49)))</f>
        <v/>
      </c>
      <c r="E49" s="40" t="n"/>
      <c r="F49" s="40" t="n"/>
      <c r="G49" s="40" t="n"/>
      <c r="H49" s="40" t="n"/>
      <c r="I49" s="40" t="n"/>
      <c r="J49" s="40" t="n"/>
      <c r="K49" s="40" t="n"/>
      <c r="L49" s="40" t="n"/>
      <c r="M49" s="40" t="n"/>
      <c r="N49" s="40" t="n"/>
      <c r="O49" s="40" t="n"/>
      <c r="P49" s="40" t="n"/>
      <c r="Q49" s="40" t="n"/>
      <c r="R49" s="40" t="n"/>
      <c r="S49" s="40" t="n"/>
      <c r="T49" s="40" t="n"/>
      <c r="U49" s="40" t="n"/>
      <c r="V49" s="40" t="n"/>
      <c r="W49" s="40" t="n"/>
      <c r="X49" s="40" t="n"/>
      <c r="Y49" s="40" t="n"/>
      <c r="Z49" s="40" t="n"/>
      <c r="AA49" s="40" t="n"/>
      <c r="AB49" s="40" t="n"/>
      <c r="AC49" s="40" t="n"/>
      <c r="AD49" s="40" t="n"/>
      <c r="AE49" s="40" t="n"/>
      <c r="AF49" s="40" t="n"/>
      <c r="AG49" s="40" t="n"/>
      <c r="AH49" s="40" t="n"/>
      <c r="AI49" s="40" t="n"/>
      <c r="AJ49" s="40" t="n"/>
      <c r="AK49" s="40" t="n"/>
      <c r="AL49" s="40" t="n"/>
      <c r="AM49" s="40" t="n"/>
      <c r="AN49" s="40" t="n"/>
      <c r="AO49" s="40" t="n"/>
      <c r="AP49" s="40" t="n"/>
      <c r="AQ49" s="40" t="n"/>
      <c r="AR49" s="40" t="n"/>
      <c r="AS49" s="40" t="n"/>
      <c r="AT49" s="40" t="n"/>
      <c r="AU49" s="40" t="n"/>
      <c r="AV49" s="40" t="n"/>
      <c r="AW49" s="40" t="n"/>
      <c r="AX49" s="40" t="n"/>
      <c r="AY49" s="40" t="n"/>
      <c r="AZ49" s="40" t="n"/>
      <c r="BA49" s="40" t="n"/>
      <c r="BB49" s="40" t="n"/>
      <c r="BC49" s="40" t="n"/>
      <c r="BD49" s="40" t="n"/>
      <c r="BE49" s="40" t="n"/>
      <c r="BF49" s="40" t="n"/>
      <c r="BG49" s="40" t="n"/>
      <c r="BH49" s="40" t="n"/>
      <c r="BJ49" s="29">
        <f>IFERROR(MATCH(ROW()-5,일정목록!$K$5:$K$54,0),"")</f>
        <v/>
      </c>
    </row>
    <row r="50">
      <c r="A50" s="38">
        <f>IF($BJ50="","",INDEX(일정목록!$B$5:$B$54,$BJ50))</f>
        <v/>
      </c>
      <c r="B50" s="39">
        <f>IF($BJ50="","",INDEX(일정목록!$D$5:$D$54,$BJ50))</f>
        <v/>
      </c>
      <c r="C50" s="39">
        <f>IF($BJ50="","",INDEX(일정목록!$E$5:$E$54,$BJ50))</f>
        <v/>
      </c>
      <c r="D50" s="28">
        <f>IF($BJ50="","",IF(INDEX(일정목록!$F$5:$F$54,$BJ50)="","예정",INDEX(일정목록!$F$5:$F$54,$BJ50)))</f>
        <v/>
      </c>
      <c r="E50" s="40" t="n"/>
      <c r="F50" s="40" t="n"/>
      <c r="G50" s="40" t="n"/>
      <c r="H50" s="40" t="n"/>
      <c r="I50" s="40" t="n"/>
      <c r="J50" s="40" t="n"/>
      <c r="K50" s="40" t="n"/>
      <c r="L50" s="40" t="n"/>
      <c r="M50" s="40" t="n"/>
      <c r="N50" s="40" t="n"/>
      <c r="O50" s="40" t="n"/>
      <c r="P50" s="40" t="n"/>
      <c r="Q50" s="40" t="n"/>
      <c r="R50" s="40" t="n"/>
      <c r="S50" s="40" t="n"/>
      <c r="T50" s="40" t="n"/>
      <c r="U50" s="40" t="n"/>
      <c r="V50" s="40" t="n"/>
      <c r="W50" s="40" t="n"/>
      <c r="X50" s="40" t="n"/>
      <c r="Y50" s="40" t="n"/>
      <c r="Z50" s="40" t="n"/>
      <c r="AA50" s="40" t="n"/>
      <c r="AB50" s="40" t="n"/>
      <c r="AC50" s="40" t="n"/>
      <c r="AD50" s="40" t="n"/>
      <c r="AE50" s="40" t="n"/>
      <c r="AF50" s="40" t="n"/>
      <c r="AG50" s="40" t="n"/>
      <c r="AH50" s="40" t="n"/>
      <c r="AI50" s="40" t="n"/>
      <c r="AJ50" s="40" t="n"/>
      <c r="AK50" s="40" t="n"/>
      <c r="AL50" s="40" t="n"/>
      <c r="AM50" s="40" t="n"/>
      <c r="AN50" s="40" t="n"/>
      <c r="AO50" s="40" t="n"/>
      <c r="AP50" s="40" t="n"/>
      <c r="AQ50" s="40" t="n"/>
      <c r="AR50" s="40" t="n"/>
      <c r="AS50" s="40" t="n"/>
      <c r="AT50" s="40" t="n"/>
      <c r="AU50" s="40" t="n"/>
      <c r="AV50" s="40" t="n"/>
      <c r="AW50" s="40" t="n"/>
      <c r="AX50" s="40" t="n"/>
      <c r="AY50" s="40" t="n"/>
      <c r="AZ50" s="40" t="n"/>
      <c r="BA50" s="40" t="n"/>
      <c r="BB50" s="40" t="n"/>
      <c r="BC50" s="40" t="n"/>
      <c r="BD50" s="40" t="n"/>
      <c r="BE50" s="40" t="n"/>
      <c r="BF50" s="40" t="n"/>
      <c r="BG50" s="40" t="n"/>
      <c r="BH50" s="40" t="n"/>
      <c r="BJ50" s="29">
        <f>IFERROR(MATCH(ROW()-5,일정목록!$K$5:$K$54,0),"")</f>
        <v/>
      </c>
    </row>
    <row r="51">
      <c r="A51" s="38">
        <f>IF($BJ51="","",INDEX(일정목록!$B$5:$B$54,$BJ51))</f>
        <v/>
      </c>
      <c r="B51" s="39">
        <f>IF($BJ51="","",INDEX(일정목록!$D$5:$D$54,$BJ51))</f>
        <v/>
      </c>
      <c r="C51" s="39">
        <f>IF($BJ51="","",INDEX(일정목록!$E$5:$E$54,$BJ51))</f>
        <v/>
      </c>
      <c r="D51" s="28">
        <f>IF($BJ51="","",IF(INDEX(일정목록!$F$5:$F$54,$BJ51)="","예정",INDEX(일정목록!$F$5:$F$54,$BJ51)))</f>
        <v/>
      </c>
      <c r="E51" s="40" t="n"/>
      <c r="F51" s="40" t="n"/>
      <c r="G51" s="40" t="n"/>
      <c r="H51" s="40" t="n"/>
      <c r="I51" s="40" t="n"/>
      <c r="J51" s="40" t="n"/>
      <c r="K51" s="40" t="n"/>
      <c r="L51" s="40" t="n"/>
      <c r="M51" s="40" t="n"/>
      <c r="N51" s="40" t="n"/>
      <c r="O51" s="40" t="n"/>
      <c r="P51" s="40" t="n"/>
      <c r="Q51" s="40" t="n"/>
      <c r="R51" s="40" t="n"/>
      <c r="S51" s="40" t="n"/>
      <c r="T51" s="40" t="n"/>
      <c r="U51" s="40" t="n"/>
      <c r="V51" s="40" t="n"/>
      <c r="W51" s="40" t="n"/>
      <c r="X51" s="40" t="n"/>
      <c r="Y51" s="40" t="n"/>
      <c r="Z51" s="40" t="n"/>
      <c r="AA51" s="40" t="n"/>
      <c r="AB51" s="40" t="n"/>
      <c r="AC51" s="40" t="n"/>
      <c r="AD51" s="40" t="n"/>
      <c r="AE51" s="40" t="n"/>
      <c r="AF51" s="40" t="n"/>
      <c r="AG51" s="40" t="n"/>
      <c r="AH51" s="40" t="n"/>
      <c r="AI51" s="40" t="n"/>
      <c r="AJ51" s="40" t="n"/>
      <c r="AK51" s="40" t="n"/>
      <c r="AL51" s="40" t="n"/>
      <c r="AM51" s="40" t="n"/>
      <c r="AN51" s="40" t="n"/>
      <c r="AO51" s="40" t="n"/>
      <c r="AP51" s="40" t="n"/>
      <c r="AQ51" s="40" t="n"/>
      <c r="AR51" s="40" t="n"/>
      <c r="AS51" s="40" t="n"/>
      <c r="AT51" s="40" t="n"/>
      <c r="AU51" s="40" t="n"/>
      <c r="AV51" s="40" t="n"/>
      <c r="AW51" s="40" t="n"/>
      <c r="AX51" s="40" t="n"/>
      <c r="AY51" s="40" t="n"/>
      <c r="AZ51" s="40" t="n"/>
      <c r="BA51" s="40" t="n"/>
      <c r="BB51" s="40" t="n"/>
      <c r="BC51" s="40" t="n"/>
      <c r="BD51" s="40" t="n"/>
      <c r="BE51" s="40" t="n"/>
      <c r="BF51" s="40" t="n"/>
      <c r="BG51" s="40" t="n"/>
      <c r="BH51" s="40" t="n"/>
      <c r="BJ51" s="29">
        <f>IFERROR(MATCH(ROW()-5,일정목록!$K$5:$K$54,0),"")</f>
        <v/>
      </c>
    </row>
    <row r="52">
      <c r="A52" s="38">
        <f>IF($BJ52="","",INDEX(일정목록!$B$5:$B$54,$BJ52))</f>
        <v/>
      </c>
      <c r="B52" s="39">
        <f>IF($BJ52="","",INDEX(일정목록!$D$5:$D$54,$BJ52))</f>
        <v/>
      </c>
      <c r="C52" s="39">
        <f>IF($BJ52="","",INDEX(일정목록!$E$5:$E$54,$BJ52))</f>
        <v/>
      </c>
      <c r="D52" s="28">
        <f>IF($BJ52="","",IF(INDEX(일정목록!$F$5:$F$54,$BJ52)="","예정",INDEX(일정목록!$F$5:$F$54,$BJ52)))</f>
        <v/>
      </c>
      <c r="E52" s="40" t="n"/>
      <c r="F52" s="40" t="n"/>
      <c r="G52" s="40" t="n"/>
      <c r="H52" s="40" t="n"/>
      <c r="I52" s="40" t="n"/>
      <c r="J52" s="40" t="n"/>
      <c r="K52" s="40" t="n"/>
      <c r="L52" s="40" t="n"/>
      <c r="M52" s="40" t="n"/>
      <c r="N52" s="40" t="n"/>
      <c r="O52" s="40" t="n"/>
      <c r="P52" s="40" t="n"/>
      <c r="Q52" s="40" t="n"/>
      <c r="R52" s="40" t="n"/>
      <c r="S52" s="40" t="n"/>
      <c r="T52" s="40" t="n"/>
      <c r="U52" s="40" t="n"/>
      <c r="V52" s="40" t="n"/>
      <c r="W52" s="40" t="n"/>
      <c r="X52" s="40" t="n"/>
      <c r="Y52" s="40" t="n"/>
      <c r="Z52" s="40" t="n"/>
      <c r="AA52" s="40" t="n"/>
      <c r="AB52" s="40" t="n"/>
      <c r="AC52" s="40" t="n"/>
      <c r="AD52" s="40" t="n"/>
      <c r="AE52" s="40" t="n"/>
      <c r="AF52" s="40" t="n"/>
      <c r="AG52" s="40" t="n"/>
      <c r="AH52" s="40" t="n"/>
      <c r="AI52" s="40" t="n"/>
      <c r="AJ52" s="40" t="n"/>
      <c r="AK52" s="40" t="n"/>
      <c r="AL52" s="40" t="n"/>
      <c r="AM52" s="40" t="n"/>
      <c r="AN52" s="40" t="n"/>
      <c r="AO52" s="40" t="n"/>
      <c r="AP52" s="40" t="n"/>
      <c r="AQ52" s="40" t="n"/>
      <c r="AR52" s="40" t="n"/>
      <c r="AS52" s="40" t="n"/>
      <c r="AT52" s="40" t="n"/>
      <c r="AU52" s="40" t="n"/>
      <c r="AV52" s="40" t="n"/>
      <c r="AW52" s="40" t="n"/>
      <c r="AX52" s="40" t="n"/>
      <c r="AY52" s="40" t="n"/>
      <c r="AZ52" s="40" t="n"/>
      <c r="BA52" s="40" t="n"/>
      <c r="BB52" s="40" t="n"/>
      <c r="BC52" s="40" t="n"/>
      <c r="BD52" s="40" t="n"/>
      <c r="BE52" s="40" t="n"/>
      <c r="BF52" s="40" t="n"/>
      <c r="BG52" s="40" t="n"/>
      <c r="BH52" s="40" t="n"/>
      <c r="BJ52" s="29">
        <f>IFERROR(MATCH(ROW()-5,일정목록!$K$5:$K$54,0),"")</f>
        <v/>
      </c>
    </row>
    <row r="53">
      <c r="A53" s="38">
        <f>IF($BJ53="","",INDEX(일정목록!$B$5:$B$54,$BJ53))</f>
        <v/>
      </c>
      <c r="B53" s="39">
        <f>IF($BJ53="","",INDEX(일정목록!$D$5:$D$54,$BJ53))</f>
        <v/>
      </c>
      <c r="C53" s="39">
        <f>IF($BJ53="","",INDEX(일정목록!$E$5:$E$54,$BJ53))</f>
        <v/>
      </c>
      <c r="D53" s="28">
        <f>IF($BJ53="","",IF(INDEX(일정목록!$F$5:$F$54,$BJ53)="","예정",INDEX(일정목록!$F$5:$F$54,$BJ53)))</f>
        <v/>
      </c>
      <c r="E53" s="40" t="n"/>
      <c r="F53" s="40" t="n"/>
      <c r="G53" s="40" t="n"/>
      <c r="H53" s="40" t="n"/>
      <c r="I53" s="40" t="n"/>
      <c r="J53" s="40" t="n"/>
      <c r="K53" s="40" t="n"/>
      <c r="L53" s="40" t="n"/>
      <c r="M53" s="40" t="n"/>
      <c r="N53" s="40" t="n"/>
      <c r="O53" s="40" t="n"/>
      <c r="P53" s="40" t="n"/>
      <c r="Q53" s="40" t="n"/>
      <c r="R53" s="40" t="n"/>
      <c r="S53" s="40" t="n"/>
      <c r="T53" s="40" t="n"/>
      <c r="U53" s="40" t="n"/>
      <c r="V53" s="40" t="n"/>
      <c r="W53" s="40" t="n"/>
      <c r="X53" s="40" t="n"/>
      <c r="Y53" s="40" t="n"/>
      <c r="Z53" s="40" t="n"/>
      <c r="AA53" s="40" t="n"/>
      <c r="AB53" s="40" t="n"/>
      <c r="AC53" s="40" t="n"/>
      <c r="AD53" s="40" t="n"/>
      <c r="AE53" s="40" t="n"/>
      <c r="AF53" s="40" t="n"/>
      <c r="AG53" s="40" t="n"/>
      <c r="AH53" s="40" t="n"/>
      <c r="AI53" s="40" t="n"/>
      <c r="AJ53" s="40" t="n"/>
      <c r="AK53" s="40" t="n"/>
      <c r="AL53" s="40" t="n"/>
      <c r="AM53" s="40" t="n"/>
      <c r="AN53" s="40" t="n"/>
      <c r="AO53" s="40" t="n"/>
      <c r="AP53" s="40" t="n"/>
      <c r="AQ53" s="40" t="n"/>
      <c r="AR53" s="40" t="n"/>
      <c r="AS53" s="40" t="n"/>
      <c r="AT53" s="40" t="n"/>
      <c r="AU53" s="40" t="n"/>
      <c r="AV53" s="40" t="n"/>
      <c r="AW53" s="40" t="n"/>
      <c r="AX53" s="40" t="n"/>
      <c r="AY53" s="40" t="n"/>
      <c r="AZ53" s="40" t="n"/>
      <c r="BA53" s="40" t="n"/>
      <c r="BB53" s="40" t="n"/>
      <c r="BC53" s="40" t="n"/>
      <c r="BD53" s="40" t="n"/>
      <c r="BE53" s="40" t="n"/>
      <c r="BF53" s="40" t="n"/>
      <c r="BG53" s="40" t="n"/>
      <c r="BH53" s="40" t="n"/>
      <c r="BJ53" s="29">
        <f>IFERROR(MATCH(ROW()-5,일정목록!$K$5:$K$54,0),"")</f>
        <v/>
      </c>
    </row>
    <row r="54">
      <c r="A54" s="38">
        <f>IF($BJ54="","",INDEX(일정목록!$B$5:$B$54,$BJ54))</f>
        <v/>
      </c>
      <c r="B54" s="39">
        <f>IF($BJ54="","",INDEX(일정목록!$D$5:$D$54,$BJ54))</f>
        <v/>
      </c>
      <c r="C54" s="39">
        <f>IF($BJ54="","",INDEX(일정목록!$E$5:$E$54,$BJ54))</f>
        <v/>
      </c>
      <c r="D54" s="28">
        <f>IF($BJ54="","",IF(INDEX(일정목록!$F$5:$F$54,$BJ54)="","예정",INDEX(일정목록!$F$5:$F$54,$BJ54)))</f>
        <v/>
      </c>
      <c r="E54" s="40" t="n"/>
      <c r="F54" s="40" t="n"/>
      <c r="G54" s="40" t="n"/>
      <c r="H54" s="40" t="n"/>
      <c r="I54" s="40" t="n"/>
      <c r="J54" s="40" t="n"/>
      <c r="K54" s="40" t="n"/>
      <c r="L54" s="40" t="n"/>
      <c r="M54" s="40" t="n"/>
      <c r="N54" s="40" t="n"/>
      <c r="O54" s="40" t="n"/>
      <c r="P54" s="40" t="n"/>
      <c r="Q54" s="40" t="n"/>
      <c r="R54" s="40" t="n"/>
      <c r="S54" s="40" t="n"/>
      <c r="T54" s="40" t="n"/>
      <c r="U54" s="40" t="n"/>
      <c r="V54" s="40" t="n"/>
      <c r="W54" s="40" t="n"/>
      <c r="X54" s="40" t="n"/>
      <c r="Y54" s="40" t="n"/>
      <c r="Z54" s="40" t="n"/>
      <c r="AA54" s="40" t="n"/>
      <c r="AB54" s="40" t="n"/>
      <c r="AC54" s="40" t="n"/>
      <c r="AD54" s="40" t="n"/>
      <c r="AE54" s="40" t="n"/>
      <c r="AF54" s="40" t="n"/>
      <c r="AG54" s="40" t="n"/>
      <c r="AH54" s="40" t="n"/>
      <c r="AI54" s="40" t="n"/>
      <c r="AJ54" s="40" t="n"/>
      <c r="AK54" s="40" t="n"/>
      <c r="AL54" s="40" t="n"/>
      <c r="AM54" s="40" t="n"/>
      <c r="AN54" s="40" t="n"/>
      <c r="AO54" s="40" t="n"/>
      <c r="AP54" s="40" t="n"/>
      <c r="AQ54" s="40" t="n"/>
      <c r="AR54" s="40" t="n"/>
      <c r="AS54" s="40" t="n"/>
      <c r="AT54" s="40" t="n"/>
      <c r="AU54" s="40" t="n"/>
      <c r="AV54" s="40" t="n"/>
      <c r="AW54" s="40" t="n"/>
      <c r="AX54" s="40" t="n"/>
      <c r="AY54" s="40" t="n"/>
      <c r="AZ54" s="40" t="n"/>
      <c r="BA54" s="40" t="n"/>
      <c r="BB54" s="40" t="n"/>
      <c r="BC54" s="40" t="n"/>
      <c r="BD54" s="40" t="n"/>
      <c r="BE54" s="40" t="n"/>
      <c r="BF54" s="40" t="n"/>
      <c r="BG54" s="40" t="n"/>
      <c r="BH54" s="40" t="n"/>
      <c r="BJ54" s="29">
        <f>IFERROR(MATCH(ROW()-5,일정목록!$K$5:$K$54,0),"")</f>
        <v/>
      </c>
    </row>
    <row r="55">
      <c r="A55" s="38">
        <f>IF($BJ55="","",INDEX(일정목록!$B$5:$B$54,$BJ55))</f>
        <v/>
      </c>
      <c r="B55" s="39">
        <f>IF($BJ55="","",INDEX(일정목록!$D$5:$D$54,$BJ55))</f>
        <v/>
      </c>
      <c r="C55" s="39">
        <f>IF($BJ55="","",INDEX(일정목록!$E$5:$E$54,$BJ55))</f>
        <v/>
      </c>
      <c r="D55" s="28">
        <f>IF($BJ55="","",IF(INDEX(일정목록!$F$5:$F$54,$BJ55)="","예정",INDEX(일정목록!$F$5:$F$54,$BJ55)))</f>
        <v/>
      </c>
      <c r="E55" s="40" t="n"/>
      <c r="F55" s="40" t="n"/>
      <c r="G55" s="40" t="n"/>
      <c r="H55" s="40" t="n"/>
      <c r="I55" s="40" t="n"/>
      <c r="J55" s="40" t="n"/>
      <c r="K55" s="40" t="n"/>
      <c r="L55" s="40" t="n"/>
      <c r="M55" s="40" t="n"/>
      <c r="N55" s="40" t="n"/>
      <c r="O55" s="40" t="n"/>
      <c r="P55" s="40" t="n"/>
      <c r="Q55" s="40" t="n"/>
      <c r="R55" s="40" t="n"/>
      <c r="S55" s="40" t="n"/>
      <c r="T55" s="40" t="n"/>
      <c r="U55" s="40" t="n"/>
      <c r="V55" s="40" t="n"/>
      <c r="W55" s="40" t="n"/>
      <c r="X55" s="40" t="n"/>
      <c r="Y55" s="40" t="n"/>
      <c r="Z55" s="40" t="n"/>
      <c r="AA55" s="40" t="n"/>
      <c r="AB55" s="40" t="n"/>
      <c r="AC55" s="40" t="n"/>
      <c r="AD55" s="40" t="n"/>
      <c r="AE55" s="40" t="n"/>
      <c r="AF55" s="40" t="n"/>
      <c r="AG55" s="40" t="n"/>
      <c r="AH55" s="40" t="n"/>
      <c r="AI55" s="40" t="n"/>
      <c r="AJ55" s="40" t="n"/>
      <c r="AK55" s="40" t="n"/>
      <c r="AL55" s="40" t="n"/>
      <c r="AM55" s="40" t="n"/>
      <c r="AN55" s="40" t="n"/>
      <c r="AO55" s="40" t="n"/>
      <c r="AP55" s="40" t="n"/>
      <c r="AQ55" s="40" t="n"/>
      <c r="AR55" s="40" t="n"/>
      <c r="AS55" s="40" t="n"/>
      <c r="AT55" s="40" t="n"/>
      <c r="AU55" s="40" t="n"/>
      <c r="AV55" s="40" t="n"/>
      <c r="AW55" s="40" t="n"/>
      <c r="AX55" s="40" t="n"/>
      <c r="AY55" s="40" t="n"/>
      <c r="AZ55" s="40" t="n"/>
      <c r="BA55" s="40" t="n"/>
      <c r="BB55" s="40" t="n"/>
      <c r="BC55" s="40" t="n"/>
      <c r="BD55" s="40" t="n"/>
      <c r="BE55" s="40" t="n"/>
      <c r="BF55" s="40" t="n"/>
      <c r="BG55" s="40" t="n"/>
      <c r="BH55" s="40" t="n"/>
      <c r="BJ55" s="29">
        <f>IFERROR(MATCH(ROW()-5,일정목록!$K$5:$K$54,0),"")</f>
        <v/>
      </c>
    </row>
  </sheetData>
  <mergeCells count="1">
    <mergeCell ref="B4:C4"/>
  </mergeCells>
  <conditionalFormatting sqref="E6:BH55">
    <cfRule type="expression" priority="1" dxfId="5" stopIfTrue="1">
      <formula>AND(E$5&lt;&gt;"",$B6&lt;&gt;"",E$5&gt;=$B6,E$5&lt;=$C6,$D6="완료")</formula>
    </cfRule>
    <cfRule type="expression" priority="2" dxfId="6" stopIfTrue="1">
      <formula>AND(E$5&lt;&gt;"",$B6&lt;&gt;"",E$5&gt;=$B6,E$5&lt;=$C6,$D6="보류")</formula>
    </cfRule>
    <cfRule type="expression" priority="3" dxfId="7" stopIfTrue="1">
      <formula>AND(E$5&lt;&gt;"",$B6&lt;&gt;"",E$5&gt;=$B6,E$5&lt;=$C6,$D6="진행중")</formula>
    </cfRule>
    <cfRule type="expression" priority="4" dxfId="8" stopIfTrue="1">
      <formula>AND(E$5&lt;&gt;"",$B6&lt;&gt;"",E$5&gt;=$B6,E$5&lt;=$C6)</formula>
    </cfRule>
    <cfRule type="expression" priority="5" dxfId="9" stopIfTrue="1">
      <formula>AND(E$5&lt;&gt;"",E$5=TODAY())</formula>
    </cfRule>
    <cfRule type="expression" priority="6" dxfId="10">
      <formula>AND(E$5&lt;&gt;"",WEEKDAY(E$5,2)&gt;=6)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2026-09-22T12:46:40Z</dcterms:created>
  <dcterms:modified xsi:type="dcterms:W3CDTF">2026-09-22T12:46:40Z</dcterms:modified>
</cp:coreProperties>
</file>